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drawings/drawing2.xml" ContentType="application/vnd.openxmlformats-officedocument.drawing+xml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embeddings/oleObject13.bin" ContentType="application/vnd.openxmlformats-officedocument.oleObject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embeddings/oleObject18.bin" ContentType="application/vnd.openxmlformats-officedocument.oleObject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1. SGC\PROC LABORAT ANA AGUAS\7.6 EVALUACIÓN INCERTID MEDICIÓN\FORMATOS PARA REGISTRO\"/>
    </mc:Choice>
  </mc:AlternateContent>
  <xr:revisionPtr revIDLastSave="0" documentId="13_ncr:1_{DEE3A84C-9AD0-4D5D-B98B-6BA35D48501F}" xr6:coauthVersionLast="36" xr6:coauthVersionMax="45" xr10:uidLastSave="{00000000-0000-0000-0000-000000000000}"/>
  <bookViews>
    <workbookView xWindow="350" yWindow="600" windowWidth="23660" windowHeight="12900" xr2:uid="{00000000-000D-0000-FFFF-FFFF00000000}"/>
  </bookViews>
  <sheets>
    <sheet name="Informe" sheetId="34" r:id="rId1"/>
    <sheet name="Cálculo" sheetId="31" r:id="rId2"/>
    <sheet name="Material" sheetId="32" r:id="rId3"/>
    <sheet name="Equipo" sheetId="35" r:id="rId4"/>
  </sheets>
  <externalReferences>
    <externalReference r:id="rId5"/>
    <externalReference r:id="rId6"/>
  </externalReferences>
  <definedNames>
    <definedName name="_xlnm._FilterDatabase" localSheetId="3" hidden="1">Equipo!$A$8:$W$38</definedName>
    <definedName name="_xlnm._FilterDatabase" localSheetId="2" hidden="1">Material!$A$8:$W$77</definedName>
    <definedName name="_Toc275850030" localSheetId="0">Informe!$A$22</definedName>
    <definedName name="AnalyticalR1_maprime">'[1]Método 5-Gravimetría'!$E$21</definedName>
    <definedName name="AnalyticalR1_mf">'[1]Método 5-Gravimetría'!$D$21</definedName>
    <definedName name="AnalyticalR1_Wa">'[1]Método 5-Gravimetría'!$E$22</definedName>
    <definedName name="AnalyticalR2_maprime">'[1]Método 5-Gravimetría'!$E$39</definedName>
    <definedName name="AnalyticalR2_mf">'[1]Método 5-Gravimetría'!$D$39</definedName>
    <definedName name="AnalyticalR2_Wa">'[1]Método 5-Gravimetría'!$E$40</definedName>
    <definedName name="AnalyticalR3_maprime">'[1]Método 5-Gravimetría'!$E$57</definedName>
    <definedName name="AnalyticalR3_mf">'[1]Método 5-Gravimetría'!$D$57</definedName>
    <definedName name="AnalyticalR3_Wa">'[1]Método 5-Gravimetría'!$E$58</definedName>
    <definedName name="Base_Run_Number">[1]Portada!$D$13</definedName>
    <definedName name="Bwm">[1]Unidades!$G$21</definedName>
    <definedName name="Cipfmmpm">[1]Unidades!$G$16</definedName>
    <definedName name="Circ_Points_Across">'[1]Método 1-Circular'!$H$36</definedName>
    <definedName name="Circ_Ports_Used">'[1]Método 1-Circular'!$F$36</definedName>
    <definedName name="Circ_Stack?">'[1]Off Screen Values'!$F$12</definedName>
    <definedName name="Circ_Stack_Area">'[1]Método 1-Circular'!$E$13</definedName>
    <definedName name="Ck">[1]Unidades!$G$19</definedName>
    <definedName name="Cmlr">[1]Unidades!$G$17</definedName>
    <definedName name="Cn">[1]Unidades!$G$18</definedName>
    <definedName name="Date">[1]Portada!$D$11</definedName>
    <definedName name="Equipos" localSheetId="1">#REF!</definedName>
    <definedName name="Equipos" localSheetId="3">Equipo!$A$7:$A$10</definedName>
    <definedName name="Equipos">Material!$A$7:$A$77</definedName>
    <definedName name="Impinger_Case_ID">[1]Portada!$F$35</definedName>
    <definedName name="Instrumento" localSheetId="1">#REF!</definedName>
    <definedName name="Instrumento" localSheetId="3">Equipo!#REF!</definedName>
    <definedName name="Instrumento">Material!#REF!</definedName>
    <definedName name="K_1">[1]Unidades!$G$27</definedName>
    <definedName name="K_2">[1]Unidades!$G$28</definedName>
    <definedName name="K_3">[1]Unidades!$G$29</definedName>
    <definedName name="K_4">[1]Unidades!$G$30</definedName>
    <definedName name="K_6">[1]Unidades!$G$32</definedName>
    <definedName name="K_7">[1]Unidades!$G$33</definedName>
    <definedName name="K_8">[1]Unidades!$G$34</definedName>
    <definedName name="Kp">[1]Unidades!$G$20</definedName>
    <definedName name="Liner_Material">[1]Portada!$F$33</definedName>
    <definedName name="m">'[2]NH4 todo'!$A$4:$IV$4</definedName>
    <definedName name="M3_Run1_Avg_CO_Percent">'[1]Método 3-Orsat'!$G$19</definedName>
    <definedName name="M3_Run1_Avg_CO2_Percent">'[1]Método 3-Orsat'!$E$19</definedName>
    <definedName name="M3_Run1_Avg_O2_Percent">'[1]Método 3-Orsat'!$F$19</definedName>
    <definedName name="M3_Run2_Avg_CO_Percent">'[1]Método 3-Orsat'!$G$33</definedName>
    <definedName name="M3_Run2_Avg_CO2_Percent">'[1]Método 3-Orsat'!$E$33</definedName>
    <definedName name="M3_Run2_Avg_O2_Percent">'[1]Método 3-Orsat'!$F$33</definedName>
    <definedName name="M3_Run3_Avg_CO_Percent">'[1]Método 3-Orsat'!$G$47</definedName>
    <definedName name="M3_Run3_Avg_CO2_Percent">'[1]Método 3-Orsat'!$E$47</definedName>
    <definedName name="M3_Run3_Avg_O2_Percent">'[1]Método 3-Orsat'!$F$47</definedName>
    <definedName name="M4R1_Vt">'[1]Método 4'!$D$21</definedName>
    <definedName name="M4R1_Wt">'[1]Método 4'!$D$22</definedName>
    <definedName name="M4R2_Vt">'[1]Método 4'!$D$38</definedName>
    <definedName name="M4R2_Wt">'[1]Método 4'!$D$39</definedName>
    <definedName name="M4R3_Vt">'[1]Método 4'!$D$55</definedName>
    <definedName name="M4R3_Wt">'[1]Método 4'!$D$56</definedName>
    <definedName name="M5R1_Cp">'[1]Método 5-1'!$E$9</definedName>
    <definedName name="M5R1_DHavg">'[1]Método 5-1'!$G$59</definedName>
    <definedName name="M5R1_Dna">'[1]Método 5-1'!$L$12</definedName>
    <definedName name="M5R1_DP12avg">'[1]Método 5-1'!$N$59</definedName>
    <definedName name="M5R1_Pb">'[1]Método 5-1'!$E$20</definedName>
    <definedName name="M5R1_Pstatic">'[1]Método 5-1'!$E$21</definedName>
    <definedName name="M5R1_Run_Number">'[1]Método 5-1'!$J$5</definedName>
    <definedName name="M5R1_Run_Start_Time">'[1]Método 5-1'!$C$30</definedName>
    <definedName name="M5R1_Run_Stop_Time">'[1]Método 5-1'!$C$58</definedName>
    <definedName name="M5R1_Theta">'[1]Método 5-1'!$B$58</definedName>
    <definedName name="M5R1_tmavg">'[1]Método 5-1'!$I$60</definedName>
    <definedName name="M5R1_tsavg">'[1]Método 5-1'!$H$59</definedName>
    <definedName name="M5R1_Vmf">'[1]Método 5-1'!$D$58</definedName>
    <definedName name="M5R1_Vmi">'[1]Método 5-1'!$D$30</definedName>
    <definedName name="M5R1_Y">'[1]Método 5-1'!$L$10</definedName>
    <definedName name="M5R2_Cp">'[1]Método 5-2'!$E$9</definedName>
    <definedName name="M5R2_DHavg">'[1]Método 5-2'!$G$57</definedName>
    <definedName name="M5R2_Dna">'[1]Método 5-2'!$L$12</definedName>
    <definedName name="M5R2_DP12avg">'[1]Método 5-2'!$N$57</definedName>
    <definedName name="M5R2_Pb">'[1]Método 5-2'!$E$20</definedName>
    <definedName name="M5R2_Pstatic">'[1]Método 5-2'!$E$21</definedName>
    <definedName name="M5R2_Run_Number">'[1]Método 5-2'!$J$5</definedName>
    <definedName name="M5R2_Run_Start_Time">'[1]Método 5-2'!$C$30</definedName>
    <definedName name="M5R2_Run_Stop_Time">'[1]Método 5-2'!$C$56</definedName>
    <definedName name="M5R2_Theta">'[1]Método 5-2'!$B$56</definedName>
    <definedName name="M5R2_tmavg">'[1]Método 5-2'!$I$58</definedName>
    <definedName name="M5R2_tsavg">'[1]Método 5-2'!$H$57</definedName>
    <definedName name="M5R2_Vmf">'[1]Método 5-2'!$D$56</definedName>
    <definedName name="M5R2_Vmi">'[1]Método 5-2'!$D$30</definedName>
    <definedName name="M5R2_Y">'[1]Método 5-2'!$L$10</definedName>
    <definedName name="M5R3_Cp">'[1]Método 5-3'!$E$9</definedName>
    <definedName name="M5R3_DHavg">'[1]Método 5-3'!$G$57</definedName>
    <definedName name="M5R3_Dna">'[1]Método 5-3'!$L$12</definedName>
    <definedName name="M5R3_DP12avg">'[1]Método 5-3'!$N$57</definedName>
    <definedName name="M5R3_Pb">'[1]Método 5-3'!$E$20</definedName>
    <definedName name="M5R3_Pstatic">'[1]Método 5-3'!$E$21</definedName>
    <definedName name="M5R3_Run_Number">'[1]Método 5-3'!$J$5</definedName>
    <definedName name="M5R3_Run_Start_Time">'[1]Método 5-3'!$C$30</definedName>
    <definedName name="M5R3_Run_Stop_Time">'[1]Método 5-3'!$C$56</definedName>
    <definedName name="M5R3_Theta">'[1]Método 5-3'!$B$56</definedName>
    <definedName name="M5R3_tmavg">'[1]Método 5-3'!$I$58</definedName>
    <definedName name="M5R3_tsavg">'[1]Método 5-3'!$H$57</definedName>
    <definedName name="M5R3_Vmf">'[1]Método 5-3'!$D$56</definedName>
    <definedName name="M5R3_Vmi">'[1]Método 5-3'!$D$30</definedName>
    <definedName name="M5R3_Y">'[1]Método 5-3'!$L$10</definedName>
    <definedName name="Meter_Cal_Factor">[1]Portada!$F$24</definedName>
    <definedName name="Meter_ID">[1]Portada!$F$23</definedName>
    <definedName name="Nozzle_Diam">[1]Portada!$F$30</definedName>
    <definedName name="Nozzle_ID">[1]Portada!$F$29</definedName>
    <definedName name="Operator">[1]Portada!$D$10</definedName>
    <definedName name="Orifice_Coefficient_dHat">[1]Portada!$F$25</definedName>
    <definedName name="Pitot_Coefficient">[1]Portada!$F$27</definedName>
    <definedName name="Plant_Name">[1]Portada!$D$7</definedName>
    <definedName name="PMp">'[2]NH4 todo'!$A$7:$IV$7</definedName>
    <definedName name="PMun">'[2]NH4 todo'!$A$8:$IV$8</definedName>
    <definedName name="Probe_ID">[1]Portada!$F$31</definedName>
    <definedName name="Probe_Length">[1]Portada!$F$32</definedName>
    <definedName name="Project_Num">[1]Portada!$D$12</definedName>
    <definedName name="Pstd">[1]Unidades!$G$25</definedName>
    <definedName name="Pur">'[2]NH4 todo'!$A$4:$IV$4</definedName>
    <definedName name="RecoveryR1_Vn">'[1]Método 5-Resumen'!$D$31</definedName>
    <definedName name="RecoveryR1_Wn">'[1]Método 5-Resumen'!$D$38</definedName>
    <definedName name="RecoveryR2_Vn">'[1]Método 5-Resumen'!$E$31</definedName>
    <definedName name="RecoveryR2_Wn">'[1]Método 5-Resumen'!$E$38</definedName>
    <definedName name="RecoveryR3_Vn">'[1]Método 5-Resumen'!$F$31</definedName>
    <definedName name="RecoveryR3_Wn">'[1]Método 5-Resumen'!$F$38</definedName>
    <definedName name="Rect_Points_Across">'[1]Método 1-Rectangular'!$H$29</definedName>
    <definedName name="Rect_Ports_Used">'[1]Método 1-Rectangular'!$F$29</definedName>
    <definedName name="Rect_Stack?">'[1]Off Screen Values'!$F$13</definedName>
    <definedName name="Rect_Stack_Area">'[1]Método 1-Rectangular'!$E$15</definedName>
    <definedName name="Rho_w">[1]Unidades!$G$36</definedName>
    <definedName name="Sample_Case_ID">[1]Portada!$F$34</definedName>
    <definedName name="Sampling_Location">[1]Portada!$D$9</definedName>
    <definedName name="Tstd">[1]Unidades!$G$26</definedName>
    <definedName name="Tu">[1]Unidades!$G$24</definedName>
    <definedName name="Vp">'[2]NH4 todo'!$A$6:$IV$6</definedName>
  </definedNames>
  <calcPr calcId="191029"/>
</workbook>
</file>

<file path=xl/calcChain.xml><?xml version="1.0" encoding="utf-8"?>
<calcChain xmlns="http://schemas.openxmlformats.org/spreadsheetml/2006/main">
  <c r="B66" i="31" l="1"/>
  <c r="B67" i="31" s="1"/>
  <c r="P66" i="31"/>
  <c r="W66" i="31"/>
  <c r="C67" i="31"/>
  <c r="J67" i="31"/>
  <c r="N67" i="31" s="1"/>
  <c r="O67" i="31" s="1"/>
  <c r="P67" i="31"/>
  <c r="W67" i="31"/>
  <c r="C68" i="31"/>
  <c r="C81" i="31" s="1"/>
  <c r="B81" i="31"/>
  <c r="B82" i="31"/>
  <c r="B83" i="31"/>
  <c r="B84" i="31"/>
  <c r="C84" i="31"/>
  <c r="B86" i="31"/>
  <c r="B87" i="31"/>
  <c r="B92" i="31"/>
  <c r="B93" i="31"/>
  <c r="B91" i="31" s="1"/>
  <c r="C71" i="31" l="1"/>
  <c r="B90" i="31"/>
  <c r="B94" i="31" s="1"/>
  <c r="B68" i="31"/>
  <c r="C69" i="31"/>
  <c r="W3" i="35"/>
  <c r="V3" i="35"/>
  <c r="W2" i="35"/>
  <c r="V2" i="35"/>
  <c r="W1" i="35"/>
  <c r="V1" i="35"/>
  <c r="V3" i="32"/>
  <c r="V2" i="32"/>
  <c r="V1" i="32"/>
  <c r="W3" i="31"/>
  <c r="V3" i="31"/>
  <c r="V2" i="31"/>
  <c r="W1" i="31"/>
  <c r="V1" i="31"/>
  <c r="B1" i="35"/>
  <c r="B1" i="32"/>
  <c r="J66" i="31" l="1"/>
  <c r="N66" i="31" s="1"/>
  <c r="O66" i="31" s="1"/>
  <c r="V68" i="31" s="1"/>
  <c r="B71" i="31" l="1"/>
  <c r="B70" i="31"/>
  <c r="B72" i="31" l="1"/>
  <c r="P68" i="31"/>
  <c r="V69" i="31"/>
  <c r="B69" i="31"/>
  <c r="O68" i="31"/>
  <c r="B74" i="31"/>
  <c r="B75" i="3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Guillermo Cortés Silva</author>
    <author>Guillermo Corés Silva</author>
  </authors>
  <commentList>
    <comment ref="P10" authorId="0" shapeId="0" xr:uid="{00000000-0006-0000-0100-000001000000}">
      <text>
        <r>
          <rPr>
            <sz val="8"/>
            <color indexed="81"/>
            <rFont val="Tahoma"/>
            <family val="2"/>
          </rPr>
          <t>NO APLICA CUANDO SON SUMAS</t>
        </r>
      </text>
    </comment>
    <comment ref="H12" authorId="1" shapeId="0" xr:uid="{00000000-0006-0000-0100-000002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13" authorId="1" shapeId="0" xr:uid="{00000000-0006-0000-0100-000003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15" authorId="1" shapeId="0" xr:uid="{00000000-0006-0000-0100-000004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16" authorId="1" shapeId="0" xr:uid="{00000000-0006-0000-0100-000005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18" authorId="1" shapeId="0" xr:uid="{00000000-0006-0000-0100-000006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19" authorId="1" shapeId="0" xr:uid="{00000000-0006-0000-0100-000007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21" authorId="1" shapeId="0" xr:uid="{00000000-0006-0000-0100-000008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32" authorId="1" shapeId="0" xr:uid="{00000000-0006-0000-0100-000009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36" authorId="1" shapeId="0" xr:uid="{00000000-0006-0000-0100-00000A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41" authorId="1" shapeId="0" xr:uid="{00000000-0006-0000-0100-00000B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45" authorId="1" shapeId="0" xr:uid="{00000000-0006-0000-0100-00000C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49" authorId="1" shapeId="0" xr:uid="{00000000-0006-0000-0100-00000D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53" authorId="1" shapeId="0" xr:uid="{00000000-0006-0000-0100-00000E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54" authorId="1" shapeId="0" xr:uid="{00000000-0006-0000-0100-00000F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59" authorId="1" shapeId="0" xr:uid="{00000000-0006-0000-0100-000010000000}">
      <text>
        <r>
          <rPr>
            <sz val="8"/>
            <color indexed="81"/>
            <rFont val="Tahoma"/>
            <family val="2"/>
          </rPr>
          <t>TIENE FÓRMULA</t>
        </r>
      </text>
    </comment>
    <comment ref="H60" authorId="1" shapeId="0" xr:uid="{00000000-0006-0000-0100-000011000000}">
      <text>
        <r>
          <rPr>
            <sz val="8"/>
            <color indexed="81"/>
            <rFont val="Tahoma"/>
            <family val="2"/>
          </rPr>
          <t>TIENE FÓRMULA</t>
        </r>
      </text>
    </comment>
  </commentList>
</comments>
</file>

<file path=xl/sharedStrings.xml><?xml version="1.0" encoding="utf-8"?>
<sst xmlns="http://schemas.openxmlformats.org/spreadsheetml/2006/main" count="226" uniqueCount="166">
  <si>
    <t>Factor</t>
  </si>
  <si>
    <t>Símbolo</t>
  </si>
  <si>
    <t>Valor</t>
  </si>
  <si>
    <t>Uni-dad</t>
  </si>
  <si>
    <t>Fuentes individuales</t>
  </si>
  <si>
    <t>Incertidumbre</t>
  </si>
  <si>
    <t>Tipo de distribución</t>
  </si>
  <si>
    <t>Aportada</t>
  </si>
  <si>
    <t>Certificado</t>
  </si>
  <si>
    <t>Rectangular</t>
  </si>
  <si>
    <t>Normal</t>
  </si>
  <si>
    <t>mg/L</t>
  </si>
  <si>
    <r>
      <t xml:space="preserve">Estándar del aporte, </t>
    </r>
    <r>
      <rPr>
        <b/>
        <i/>
        <sz val="10"/>
        <rFont val="Arial"/>
        <family val="2"/>
      </rPr>
      <t>u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x</t>
    </r>
    <r>
      <rPr>
        <b/>
        <sz val="10"/>
        <rFont val="Arial"/>
        <family val="2"/>
      </rPr>
      <t>)</t>
    </r>
  </si>
  <si>
    <r>
      <t xml:space="preserve">Estándar relativa, </t>
    </r>
    <r>
      <rPr>
        <b/>
        <i/>
        <sz val="10"/>
        <rFont val="Arial"/>
        <family val="2"/>
      </rPr>
      <t>u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x</t>
    </r>
    <r>
      <rPr>
        <b/>
        <sz val="10"/>
        <rFont val="Arial"/>
        <family val="2"/>
      </rPr>
      <t>)/</t>
    </r>
    <r>
      <rPr>
        <b/>
        <i/>
        <sz val="10"/>
        <rFont val="Arial"/>
        <family val="2"/>
      </rPr>
      <t>x</t>
    </r>
  </si>
  <si>
    <t>Cálculo</t>
  </si>
  <si>
    <t>-</t>
  </si>
  <si>
    <t>Resultado</t>
  </si>
  <si>
    <t>U expandida</t>
  </si>
  <si>
    <t>N° datos; T; otros</t>
  </si>
  <si>
    <t>Promedio</t>
  </si>
  <si>
    <t>%</t>
  </si>
  <si>
    <t>MODELO MATEMÁTICO:</t>
  </si>
  <si>
    <t>Instrumento de medición</t>
  </si>
  <si>
    <t>Coeficiente de sensibilidad</t>
  </si>
  <si>
    <t>Modelo matemático</t>
  </si>
  <si>
    <t>x</t>
  </si>
  <si>
    <r>
      <t>u</t>
    </r>
    <r>
      <rPr>
        <i/>
        <vertAlign val="subscript"/>
        <sz val="10"/>
        <rFont val="Arial"/>
        <family val="2"/>
      </rPr>
      <t>x</t>
    </r>
  </si>
  <si>
    <r>
      <t>U</t>
    </r>
    <r>
      <rPr>
        <i/>
        <vertAlign val="subscript"/>
        <sz val="10"/>
        <rFont val="Arial"/>
        <family val="2"/>
      </rPr>
      <t>x</t>
    </r>
    <r>
      <rPr>
        <i/>
        <sz val="10"/>
        <rFont val="Arial"/>
        <family val="2"/>
      </rPr>
      <t>/x</t>
    </r>
  </si>
  <si>
    <r>
      <t>U</t>
    </r>
    <r>
      <rPr>
        <i/>
        <vertAlign val="subscript"/>
        <sz val="10"/>
        <rFont val="Arial"/>
        <family val="2"/>
      </rPr>
      <t>x</t>
    </r>
  </si>
  <si>
    <t>U exp. Relat.</t>
  </si>
  <si>
    <t>Diferencia modelos</t>
  </si>
  <si>
    <t>Unidad</t>
  </si>
  <si>
    <t>ºC</t>
  </si>
  <si>
    <t>Coeficiente</t>
  </si>
  <si>
    <t>Peso atómico</t>
  </si>
  <si>
    <t>Valor, g/mol</t>
  </si>
  <si>
    <t>Fuente individual</t>
  </si>
  <si>
    <t>Origen de la información</t>
  </si>
  <si>
    <t>Temperatura ambiente</t>
  </si>
  <si>
    <t>Mínima</t>
  </si>
  <si>
    <t>Máxima</t>
  </si>
  <si>
    <t>MÉTODO:</t>
  </si>
  <si>
    <t>ESTIMACIÓN DE LA INCERTIDUMBRE DE MEDICIÓN</t>
  </si>
  <si>
    <t>Instrumento</t>
  </si>
  <si>
    <t>Suma</t>
  </si>
  <si>
    <t>OTROS FACTORES</t>
  </si>
  <si>
    <t>Concentración del patrón</t>
  </si>
  <si>
    <r>
      <t>C</t>
    </r>
    <r>
      <rPr>
        <vertAlign val="subscript"/>
        <sz val="10"/>
        <rFont val="Arial"/>
        <family val="2"/>
      </rPr>
      <t>P</t>
    </r>
  </si>
  <si>
    <r>
      <t>u</t>
    </r>
    <r>
      <rPr>
        <i/>
        <vertAlign val="subscript"/>
        <sz val="10"/>
        <rFont val="Arial"/>
        <family val="2"/>
      </rPr>
      <t>x</t>
    </r>
    <r>
      <rPr>
        <i/>
        <sz val="10"/>
        <rFont val="Arial"/>
        <family val="2"/>
      </rPr>
      <t>/x</t>
    </r>
  </si>
  <si>
    <r>
      <t>u</t>
    </r>
    <r>
      <rPr>
        <vertAlign val="subscript"/>
        <sz val="10"/>
        <rFont val="Arial"/>
        <family val="2"/>
      </rPr>
      <t>C</t>
    </r>
    <r>
      <rPr>
        <sz val="10"/>
        <rFont val="Arial"/>
        <family val="2"/>
      </rPr>
      <t xml:space="preserve"> relativa</t>
    </r>
  </si>
  <si>
    <r>
      <t>u</t>
    </r>
    <r>
      <rPr>
        <vertAlign val="subscript"/>
        <sz val="10"/>
        <rFont val="Arial"/>
        <family val="2"/>
      </rPr>
      <t>C</t>
    </r>
    <r>
      <rPr>
        <sz val="10"/>
        <rFont val="Arial"/>
        <family val="2"/>
      </rPr>
      <t xml:space="preserve"> (combinada)</t>
    </r>
  </si>
  <si>
    <t>Modelo del factor</t>
  </si>
  <si>
    <r>
      <t xml:space="preserve">Estándar combinada, </t>
    </r>
    <r>
      <rPr>
        <b/>
        <i/>
        <sz val="10"/>
        <rFont val="Arial"/>
        <family val="2"/>
      </rPr>
      <t>u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x</t>
    </r>
    <r>
      <rPr>
        <b/>
        <sz val="10"/>
        <rFont val="Arial"/>
        <family val="2"/>
      </rPr>
      <t>)</t>
    </r>
  </si>
  <si>
    <t>MEDICIÓN DE LA MUESTRA</t>
  </si>
  <si>
    <t>Clase</t>
  </si>
  <si>
    <t>Capacidad</t>
  </si>
  <si>
    <t>Redondeo de cifras</t>
  </si>
  <si>
    <t>Valor del redondeo</t>
  </si>
  <si>
    <t>Resultado sin redondear</t>
  </si>
  <si>
    <t>REDONDEO DEL RESULTADO</t>
  </si>
  <si>
    <t>Factor 2</t>
  </si>
  <si>
    <t>Factor 1</t>
  </si>
  <si>
    <t>eq/L</t>
  </si>
  <si>
    <r>
      <t>[Titulante], N</t>
    </r>
    <r>
      <rPr>
        <vertAlign val="subscript"/>
        <sz val="10"/>
        <rFont val="Arial"/>
        <family val="2"/>
      </rPr>
      <t>T</t>
    </r>
  </si>
  <si>
    <t>Cálculo paso a paso</t>
  </si>
  <si>
    <t>mol/L</t>
  </si>
  <si>
    <r>
      <t>[Titulante], M</t>
    </r>
    <r>
      <rPr>
        <vertAlign val="subscript"/>
        <sz val="10"/>
        <rFont val="Arial"/>
        <family val="2"/>
      </rPr>
      <t>T</t>
    </r>
  </si>
  <si>
    <t>Concentración del titulante</t>
  </si>
  <si>
    <r>
      <t>C</t>
    </r>
    <r>
      <rPr>
        <vertAlign val="subscript"/>
        <sz val="10"/>
        <rFont val="Arial"/>
        <family val="2"/>
      </rPr>
      <t>P</t>
    </r>
    <r>
      <rPr>
        <sz val="10"/>
        <rFont val="Arial"/>
        <family val="2"/>
      </rPr>
      <t xml:space="preserve"> (sin PM)</t>
    </r>
  </si>
  <si>
    <r>
      <t>[Patrón], M</t>
    </r>
    <r>
      <rPr>
        <vertAlign val="subscript"/>
        <sz val="10"/>
        <rFont val="Arial"/>
        <family val="2"/>
      </rPr>
      <t>P</t>
    </r>
  </si>
  <si>
    <r>
      <t>[Patrón], N</t>
    </r>
    <r>
      <rPr>
        <vertAlign val="subscript"/>
        <sz val="10"/>
        <rFont val="Arial"/>
        <family val="2"/>
      </rPr>
      <t>P</t>
    </r>
  </si>
  <si>
    <t>ESTANDARIZACIÓN DEL TITULANTE</t>
  </si>
  <si>
    <t>PREPARACIÓN DEL PATRÓN</t>
  </si>
  <si>
    <t>Tipo operación</t>
  </si>
  <si>
    <t>Grados de libertad</t>
  </si>
  <si>
    <t>Factor expansión</t>
  </si>
  <si>
    <t>Grados libertad efectivos</t>
  </si>
  <si>
    <t>Factor expansión teórico</t>
  </si>
  <si>
    <t>k</t>
  </si>
  <si>
    <r>
      <t>n</t>
    </r>
    <r>
      <rPr>
        <i/>
        <vertAlign val="subscript"/>
        <sz val="10"/>
        <rFont val="Arial"/>
        <family val="2"/>
      </rPr>
      <t>ef</t>
    </r>
  </si>
  <si>
    <r>
      <t>k</t>
    </r>
    <r>
      <rPr>
        <i/>
        <vertAlign val="subscript"/>
        <sz val="10"/>
        <rFont val="Arial"/>
        <family val="2"/>
      </rPr>
      <t>p</t>
    </r>
  </si>
  <si>
    <t>La incertidumbre se calculó con un nivel de confianza de aproximadamente 95%</t>
  </si>
  <si>
    <r>
      <t>f</t>
    </r>
    <r>
      <rPr>
        <i/>
        <vertAlign val="subscript"/>
        <sz val="9"/>
        <rFont val="Arial"/>
        <family val="2"/>
      </rPr>
      <t>red</t>
    </r>
  </si>
  <si>
    <r>
      <rPr>
        <sz val="10"/>
        <rFont val="Symbol"/>
        <family val="1"/>
        <charset val="2"/>
      </rPr>
      <t>S</t>
    </r>
    <r>
      <rPr>
        <sz val="10"/>
        <rFont val="Arial"/>
        <family val="2"/>
      </rPr>
      <t xml:space="preserve"> u</t>
    </r>
    <r>
      <rPr>
        <vertAlign val="subscript"/>
        <sz val="10"/>
        <rFont val="Arial"/>
        <family val="2"/>
      </rPr>
      <t>i</t>
    </r>
    <r>
      <rPr>
        <sz val="10"/>
        <rFont val="Arial"/>
        <family val="2"/>
      </rPr>
      <t>·c</t>
    </r>
    <r>
      <rPr>
        <vertAlign val="subscript"/>
        <sz val="10"/>
        <rFont val="Arial"/>
        <family val="2"/>
      </rPr>
      <t>i</t>
    </r>
    <r>
      <rPr>
        <sz val="10"/>
        <rFont val="Arial"/>
        <family val="2"/>
      </rPr>
      <t>=</t>
    </r>
  </si>
  <si>
    <r>
      <t>x</t>
    </r>
    <r>
      <rPr>
        <i/>
        <vertAlign val="subscript"/>
        <sz val="10"/>
        <rFont val="Arial"/>
        <family val="2"/>
      </rPr>
      <t>c</t>
    </r>
  </si>
  <si>
    <t>Nº 10</t>
  </si>
  <si>
    <t>Nº 9</t>
  </si>
  <si>
    <t>Nº 8</t>
  </si>
  <si>
    <t>Nº 7</t>
  </si>
  <si>
    <t>Nº 6</t>
  </si>
  <si>
    <t>Nº 5</t>
  </si>
  <si>
    <t>Nº 4</t>
  </si>
  <si>
    <t>Nº 3</t>
  </si>
  <si>
    <t>Nº 2</t>
  </si>
  <si>
    <t>Nº 1</t>
  </si>
  <si>
    <t>Código</t>
  </si>
  <si>
    <t>Nº Datos</t>
  </si>
  <si>
    <t>Desviación estándar</t>
  </si>
  <si>
    <t>Resultados de mediciones de repetibilidad</t>
  </si>
  <si>
    <t>Tolerancia</t>
  </si>
  <si>
    <t>Resolución</t>
  </si>
  <si>
    <t>Capacidad, mL</t>
  </si>
  <si>
    <t>CARACTERÍSTICAS</t>
  </si>
  <si>
    <t>ENSAYOS DE REPETIBILIDAD DE MEDICIÓN</t>
  </si>
  <si>
    <t>Nombre</t>
  </si>
  <si>
    <t>Calibración</t>
  </si>
  <si>
    <t>Factor k</t>
  </si>
  <si>
    <t>Observaciones calibración</t>
  </si>
  <si>
    <t>Fecha</t>
  </si>
  <si>
    <t>1. OBJETIVO</t>
  </si>
  <si>
    <t>2. REFERENCIAS</t>
  </si>
  <si>
    <t>3. ESPECIFICACIÓN DEL MENSURANDO</t>
  </si>
  <si>
    <t>4. MODELO MATEMÁTICO</t>
  </si>
  <si>
    <t>5. IDENTIFICACIÓN DE LAS FUENTES DE INCERTIDUMBRE</t>
  </si>
  <si>
    <t>Las mediciones involucradas en el ensayo y sus respectivos aportes a la incertidumbre del resultado se son las siguientes:</t>
  </si>
  <si>
    <t>Proceso</t>
  </si>
  <si>
    <t>6. CUANTIFICACIÓN DE LOS COMPONENTES DE LA INCERTIDUMBRE</t>
  </si>
  <si>
    <t>Tipo de operación matemática implicada en el modelo matemático del mensurando</t>
  </si>
  <si>
    <t>Modelo de cálculo de la incertidumbre estándar combinada uC</t>
  </si>
  <si>
    <t>Para factores que se multiplican o dividen entre sí se calcula la suma geométrica de las incertidumbres estándar relativas:</t>
  </si>
  <si>
    <t>Para factores que se suman o restan entre sí se calcula la suma geométrica de las incertidumbres estándar individuales:</t>
  </si>
  <si>
    <t>Cuando se incluya la incertidumbre en un informe, el resultado se reporta como:</t>
  </si>
  <si>
    <t>7. CALCULO DE LA INCERTIDUMBRE COMBINADA</t>
  </si>
  <si>
    <t>8. FORMA DE ESTIMAR Y REPORTAR LA INCERTIDUMBRE DE LOS RESULTADOS</t>
  </si>
  <si>
    <t>Se aprueba la presente estimación de la incertidumbre de medición a partir de la fecha:</t>
  </si>
  <si>
    <t>Director de Laboratorio</t>
  </si>
  <si>
    <t>9. APROBACIÓN</t>
  </si>
  <si>
    <t>Parámetro:</t>
  </si>
  <si>
    <t>Matriz:</t>
  </si>
  <si>
    <t>Método:</t>
  </si>
  <si>
    <t>Referencia:</t>
  </si>
  <si>
    <t>Procedimiento:</t>
  </si>
  <si>
    <t>(1)</t>
  </si>
  <si>
    <t>(2)</t>
  </si>
  <si>
    <t>(3)</t>
  </si>
  <si>
    <t>(4)</t>
  </si>
  <si>
    <t>(5)</t>
  </si>
  <si>
    <t>(6)</t>
  </si>
  <si>
    <t>(7)</t>
  </si>
  <si>
    <t>Aprobación:</t>
  </si>
  <si>
    <t xml:space="preserve">Código: </t>
  </si>
  <si>
    <t>Versión:</t>
  </si>
  <si>
    <t>: incertidumbre estándar combinada</t>
  </si>
  <si>
    <t>: valor medido</t>
  </si>
  <si>
    <t>: valor de los parámetros independientes</t>
  </si>
  <si>
    <t>: incertidumbre de los parámetros independientes</t>
  </si>
  <si>
    <t>: coeficiente de sensibilidad</t>
  </si>
  <si>
    <t>* El aporte de estas fuentes está incluido en el valor de repetibilidad de medición, por cuanto éste se obtuvo de los resultados de medición de varias muestras y estándares durante varios días, lo que implica la variación aleatoria de tales fuentes.</t>
  </si>
  <si>
    <t>y</t>
  </si>
  <si>
    <r>
      <t>u</t>
    </r>
    <r>
      <rPr>
        <i/>
        <vertAlign val="subscript"/>
        <sz val="9"/>
        <rFont val="Arial"/>
        <family val="2"/>
      </rPr>
      <t>C</t>
    </r>
    <r>
      <rPr>
        <i/>
        <sz val="9"/>
        <rFont val="Arial"/>
        <family val="2"/>
      </rPr>
      <t>(y)</t>
    </r>
  </si>
  <si>
    <r>
      <t>x</t>
    </r>
    <r>
      <rPr>
        <i/>
        <vertAlign val="subscript"/>
        <sz val="9"/>
        <rFont val="Arial"/>
        <family val="2"/>
      </rPr>
      <t>n</t>
    </r>
  </si>
  <si>
    <r>
      <t>y(x</t>
    </r>
    <r>
      <rPr>
        <i/>
        <vertAlign val="subscript"/>
        <sz val="9"/>
        <rFont val="Arial"/>
        <family val="2"/>
      </rPr>
      <t>n</t>
    </r>
    <r>
      <rPr>
        <i/>
        <sz val="9"/>
        <rFont val="Arial"/>
        <family val="2"/>
      </rPr>
      <t>)</t>
    </r>
  </si>
  <si>
    <r>
      <t>c</t>
    </r>
    <r>
      <rPr>
        <i/>
        <vertAlign val="subscript"/>
        <sz val="9"/>
        <rFont val="Arial"/>
        <family val="2"/>
      </rPr>
      <t>i</t>
    </r>
  </si>
  <si>
    <r>
      <t>u(y,x</t>
    </r>
    <r>
      <rPr>
        <i/>
        <vertAlign val="subscript"/>
        <sz val="9"/>
        <rFont val="Arial"/>
        <family val="2"/>
      </rPr>
      <t>i</t>
    </r>
    <r>
      <rPr>
        <i/>
        <sz val="9"/>
        <rFont val="Arial"/>
        <family val="2"/>
      </rPr>
      <t>)</t>
    </r>
  </si>
  <si>
    <r>
      <t xml:space="preserve">: incertidumbre en </t>
    </r>
    <r>
      <rPr>
        <i/>
        <sz val="9"/>
        <rFont val="Arial"/>
        <family val="2"/>
      </rPr>
      <t>y</t>
    </r>
    <r>
      <rPr>
        <sz val="9"/>
        <rFont val="Arial"/>
        <family val="2"/>
      </rPr>
      <t xml:space="preserve"> debida a la incertidumbre en </t>
    </r>
    <r>
      <rPr>
        <i/>
        <sz val="9"/>
        <rFont val="Arial"/>
        <family val="2"/>
      </rPr>
      <t>x</t>
    </r>
    <r>
      <rPr>
        <i/>
        <vertAlign val="subscript"/>
        <sz val="9"/>
        <rFont val="Arial"/>
        <family val="2"/>
      </rPr>
      <t>i</t>
    </r>
    <r>
      <rPr>
        <sz val="9"/>
        <rFont val="Arial"/>
        <family val="2"/>
      </rPr>
      <t>.</t>
    </r>
  </si>
  <si>
    <t>INFORMACIÓN DE LOS EQUIPOS DE MEDICIÓN Y/O ENSAYO</t>
  </si>
  <si>
    <t>INFORMACIÓN DE LOS IMPLEMENTOS DE MEDICIÓN Y/O ENSAYO</t>
  </si>
  <si>
    <t>Página:</t>
  </si>
  <si>
    <t>PARÁMETRO:</t>
  </si>
  <si>
    <t>MATRIZ:</t>
  </si>
  <si>
    <t>CORPORACION PARA EL DESARROLLO SOSTENIBLE DEL URABA</t>
  </si>
  <si>
    <t>R-7.2-03</t>
  </si>
  <si>
    <t>1 de 5</t>
  </si>
  <si>
    <t>R-7.6-01</t>
  </si>
  <si>
    <t>08</t>
  </si>
  <si>
    <r>
      <t>El coeficiente se evalúa como la diferencial parcial (ci=¶y/¶xi) de y con respecto a xi, o determinando el cambio en el mensurando que genera el cambio del parámetro manteniendo constantes los demás parámetros (</t>
    </r>
    <r>
      <rPr>
        <i/>
        <sz val="10"/>
        <rFont val="Arial"/>
        <family val="2"/>
      </rPr>
      <t>c</t>
    </r>
    <r>
      <rPr>
        <i/>
        <vertAlign val="subscript"/>
        <sz val="10"/>
        <rFont val="Arial"/>
        <family val="2"/>
      </rPr>
      <t>i</t>
    </r>
    <r>
      <rPr>
        <sz val="10"/>
        <rFont val="Arial"/>
        <family val="2"/>
      </rPr>
      <t>=D</t>
    </r>
    <r>
      <rPr>
        <i/>
        <sz val="10"/>
        <rFont val="Arial"/>
        <family val="2"/>
      </rPr>
      <t>y</t>
    </r>
    <r>
      <rPr>
        <sz val="10"/>
        <rFont val="Arial"/>
        <family val="2"/>
      </rPr>
      <t>/D</t>
    </r>
    <r>
      <rPr>
        <i/>
        <sz val="10"/>
        <rFont val="Arial"/>
        <family val="2"/>
      </rPr>
      <t>x</t>
    </r>
    <r>
      <rPr>
        <i/>
        <vertAlign val="subscript"/>
        <sz val="10"/>
        <rFont val="Arial"/>
        <family val="2"/>
      </rPr>
      <t>i</t>
    </r>
    <r>
      <rPr>
        <sz val="10"/>
        <rFont val="Arial"/>
        <family val="2"/>
      </rPr>
      <t>). Para modelos matemáticos sencillos se aplican las siguientes simplificaciones: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</si>
</sst>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000000"/>
    <numFmt numFmtId="165" formatCode="0.000000"/>
    <numFmt numFmtId="166" formatCode="0.00000000"/>
    <numFmt numFmtId="167" formatCode="0.00000"/>
    <numFmt numFmtId="168" formatCode="0.0000"/>
    <numFmt numFmtId="169" formatCode="0.000"/>
    <numFmt numFmtId="170" formatCode="0.0"/>
    <numFmt numFmtId="171" formatCode="_([$€]* #,##0.00_);_([$€]* \(#,##0.00\);_([$€]* &quot;-&quot;??_);_(@_)"/>
  </numFmts>
  <fonts count="3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i/>
      <vertAlign val="subscript"/>
      <sz val="10"/>
      <name val="Arial"/>
      <family val="2"/>
    </font>
    <font>
      <sz val="8"/>
      <color indexed="81"/>
      <name val="Tahoma"/>
      <family val="2"/>
    </font>
    <font>
      <b/>
      <sz val="14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b/>
      <sz val="9"/>
      <name val="Arial"/>
      <family val="2"/>
    </font>
    <font>
      <vertAlign val="subscript"/>
      <sz val="10"/>
      <name val="Arial"/>
      <family val="2"/>
    </font>
    <font>
      <i/>
      <sz val="9"/>
      <name val="Arial"/>
      <family val="2"/>
    </font>
    <font>
      <i/>
      <vertAlign val="subscript"/>
      <sz val="9"/>
      <name val="Arial"/>
      <family val="2"/>
    </font>
    <font>
      <sz val="9"/>
      <name val="Arial"/>
      <family val="2"/>
    </font>
    <font>
      <sz val="11"/>
      <color indexed="17"/>
      <name val="Calibri"/>
      <family val="2"/>
    </font>
    <font>
      <b/>
      <sz val="9"/>
      <name val="Arial"/>
      <family val="2"/>
    </font>
    <font>
      <sz val="10"/>
      <name val="Arial"/>
      <family val="2"/>
    </font>
    <font>
      <sz val="10"/>
      <name val="Symbol"/>
      <family val="1"/>
      <charset val="2"/>
    </font>
    <font>
      <b/>
      <sz val="12"/>
      <name val="Symbol"/>
      <family val="1"/>
      <charset val="2"/>
    </font>
    <font>
      <sz val="8"/>
      <name val="Arial"/>
      <family val="2"/>
    </font>
    <font>
      <i/>
      <sz val="10"/>
      <name val="Symbol"/>
      <family val="1"/>
      <charset val="2"/>
    </font>
    <font>
      <b/>
      <i/>
      <sz val="14"/>
      <name val="Arial"/>
      <family val="2"/>
    </font>
    <font>
      <b/>
      <sz val="10"/>
      <color indexed="8"/>
      <name val="Arial"/>
      <family val="2"/>
    </font>
    <font>
      <i/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4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20" fillId="2" borderId="0" applyNumberFormat="0" applyBorder="0" applyAlignment="0" applyProtection="0"/>
    <xf numFmtId="170" fontId="1" fillId="3" borderId="1">
      <alignment horizontal="center"/>
    </xf>
    <xf numFmtId="171" fontId="1" fillId="0" borderId="0" applyFont="0" applyFill="0" applyBorder="0" applyAlignment="0" applyProtection="0"/>
    <xf numFmtId="0" fontId="21" fillId="4" borderId="1">
      <alignment horizontal="left"/>
    </xf>
    <xf numFmtId="0" fontId="3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47">
    <xf numFmtId="0" fontId="0" fillId="0" borderId="0" xfId="0"/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Fill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1" fillId="0" borderId="0" xfId="0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0" fillId="0" borderId="0" xfId="0" applyNumberFormat="1" applyAlignment="1" applyProtection="1">
      <alignment horizontal="center"/>
      <protection locked="0"/>
    </xf>
    <xf numFmtId="0" fontId="12" fillId="0" borderId="0" xfId="0" applyNumberFormat="1" applyFont="1" applyFill="1" applyAlignment="1" applyProtection="1">
      <alignment horizontal="center" vertical="center"/>
      <protection locked="0"/>
    </xf>
    <xf numFmtId="0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>
      <alignment vertical="center"/>
    </xf>
    <xf numFmtId="0" fontId="0" fillId="0" borderId="0" xfId="0" applyProtection="1"/>
    <xf numFmtId="0" fontId="3" fillId="0" borderId="0" xfId="0" applyFont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 wrapText="1"/>
    </xf>
    <xf numFmtId="0" fontId="15" fillId="0" borderId="13" xfId="0" applyFont="1" applyBorder="1" applyAlignment="1" applyProtection="1">
      <alignment horizontal="center" vertical="center" wrapText="1"/>
    </xf>
    <xf numFmtId="0" fontId="4" fillId="0" borderId="16" xfId="0" applyNumberFormat="1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3" xfId="0" applyNumberFormat="1" applyFont="1" applyBorder="1" applyAlignment="1" applyProtection="1">
      <alignment horizontal="center" vertical="center" wrapText="1"/>
    </xf>
    <xf numFmtId="0" fontId="4" fillId="0" borderId="17" xfId="0" applyNumberFormat="1" applyFont="1" applyBorder="1" applyAlignment="1" applyProtection="1">
      <alignment horizontal="center" vertical="center" wrapText="1"/>
    </xf>
    <xf numFmtId="0" fontId="3" fillId="7" borderId="3" xfId="0" applyNumberFormat="1" applyFont="1" applyFill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0" fontId="3" fillId="7" borderId="3" xfId="0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7" borderId="0" xfId="0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167" fontId="3" fillId="0" borderId="5" xfId="0" applyNumberFormat="1" applyFont="1" applyBorder="1" applyAlignment="1" applyProtection="1">
      <alignment horizontal="center" vertical="center" wrapText="1"/>
    </xf>
    <xf numFmtId="0" fontId="3" fillId="7" borderId="5" xfId="0" applyFont="1" applyFill="1" applyBorder="1" applyAlignment="1" applyProtection="1">
      <alignment horizontal="center" vertical="center" wrapText="1"/>
    </xf>
    <xf numFmtId="167" fontId="3" fillId="0" borderId="13" xfId="0" applyNumberFormat="1" applyFont="1" applyBorder="1" applyAlignment="1" applyProtection="1">
      <alignment horizontal="center" vertical="center" wrapText="1"/>
    </xf>
    <xf numFmtId="0" fontId="3" fillId="7" borderId="13" xfId="0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167" fontId="3" fillId="0" borderId="0" xfId="0" applyNumberFormat="1" applyFont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7" borderId="13" xfId="0" applyNumberFormat="1" applyFont="1" applyFill="1" applyBorder="1" applyAlignment="1" applyProtection="1">
      <alignment horizontal="center" vertical="center" wrapText="1"/>
    </xf>
    <xf numFmtId="169" fontId="3" fillId="0" borderId="11" xfId="0" applyNumberFormat="1" applyFont="1" applyFill="1" applyBorder="1" applyAlignment="1" applyProtection="1">
      <alignment horizontal="center" vertical="center" wrapText="1"/>
    </xf>
    <xf numFmtId="0" fontId="3" fillId="7" borderId="5" xfId="0" applyNumberFormat="1" applyFont="1" applyFill="1" applyBorder="1" applyAlignment="1" applyProtection="1">
      <alignment horizontal="center" vertical="center" wrapText="1"/>
    </xf>
    <xf numFmtId="170" fontId="5" fillId="0" borderId="8" xfId="0" applyNumberFormat="1" applyFont="1" applyFill="1" applyBorder="1" applyAlignment="1" applyProtection="1">
      <alignment horizontal="center" vertical="center" wrapText="1"/>
    </xf>
    <xf numFmtId="170" fontId="14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right" vertical="center"/>
    </xf>
    <xf numFmtId="170" fontId="4" fillId="0" borderId="8" xfId="0" applyNumberFormat="1" applyFont="1" applyFill="1" applyBorder="1" applyAlignment="1" applyProtection="1">
      <alignment horizontal="center" vertical="center" wrapText="1"/>
    </xf>
    <xf numFmtId="170" fontId="13" fillId="0" borderId="0" xfId="0" applyNumberFormat="1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NumberFormat="1" applyFont="1" applyAlignment="1" applyProtection="1">
      <alignment horizontal="center" vertical="center"/>
    </xf>
    <xf numFmtId="170" fontId="3" fillId="0" borderId="8" xfId="0" applyNumberFormat="1" applyFont="1" applyFill="1" applyBorder="1" applyAlignment="1" applyProtection="1">
      <alignment horizontal="center" vertical="center" wrapText="1"/>
    </xf>
    <xf numFmtId="168" fontId="13" fillId="6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left" vertical="center"/>
    </xf>
    <xf numFmtId="170" fontId="3" fillId="0" borderId="0" xfId="0" applyNumberFormat="1" applyFont="1" applyFill="1" applyBorder="1" applyAlignment="1" applyProtection="1">
      <alignment horizontal="center" vertical="center" wrapText="1"/>
    </xf>
    <xf numFmtId="170" fontId="1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center"/>
    </xf>
    <xf numFmtId="0" fontId="3" fillId="5" borderId="1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 applyProtection="1">
      <alignment horizontal="center" vertical="center" wrapText="1"/>
      <protection locked="0"/>
    </xf>
    <xf numFmtId="0" fontId="5" fillId="6" borderId="8" xfId="0" applyFont="1" applyFill="1" applyBorder="1" applyAlignment="1" applyProtection="1">
      <alignment vertical="center"/>
      <protection locked="0"/>
    </xf>
    <xf numFmtId="0" fontId="5" fillId="6" borderId="19" xfId="0" applyFont="1" applyFill="1" applyBorder="1" applyAlignment="1" applyProtection="1">
      <alignment vertical="center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 wrapText="1"/>
      <protection locked="0"/>
    </xf>
    <xf numFmtId="0" fontId="5" fillId="6" borderId="0" xfId="0" applyFont="1" applyFill="1" applyBorder="1" applyAlignment="1" applyProtection="1">
      <alignment horizontal="center" vertical="center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0" fontId="3" fillId="0" borderId="13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170" fontId="1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NumberFormat="1" applyFont="1" applyAlignment="1" applyProtection="1">
      <alignment horizontal="center" vertical="center"/>
      <protection locked="0"/>
    </xf>
    <xf numFmtId="0" fontId="5" fillId="6" borderId="13" xfId="0" applyNumberFormat="1" applyFont="1" applyFill="1" applyBorder="1" applyAlignment="1" applyProtection="1">
      <alignment horizontal="center" vertical="center"/>
      <protection locked="0"/>
    </xf>
    <xf numFmtId="0" fontId="5" fillId="6" borderId="0" xfId="0" applyNumberFormat="1" applyFont="1" applyFill="1" applyBorder="1" applyAlignment="1" applyProtection="1">
      <alignment horizontal="center" vertical="center"/>
      <protection locked="0"/>
    </xf>
    <xf numFmtId="165" fontId="3" fillId="0" borderId="5" xfId="0" applyNumberFormat="1" applyFont="1" applyBorder="1" applyAlignment="1" applyProtection="1">
      <alignment horizontal="center" vertical="center" wrapText="1"/>
    </xf>
    <xf numFmtId="168" fontId="3" fillId="0" borderId="0" xfId="0" applyNumberFormat="1" applyFont="1" applyBorder="1" applyAlignment="1" applyProtection="1">
      <alignment horizontal="center" vertical="center" wrapText="1"/>
    </xf>
    <xf numFmtId="165" fontId="3" fillId="0" borderId="0" xfId="0" applyNumberFormat="1" applyFont="1" applyBorder="1" applyAlignment="1" applyProtection="1">
      <alignment horizontal="center" vertical="center" wrapText="1"/>
    </xf>
    <xf numFmtId="0" fontId="3" fillId="7" borderId="13" xfId="0" applyFont="1" applyFill="1" applyBorder="1" applyAlignment="1" applyProtection="1">
      <alignment horizontal="center" vertical="center" wrapText="1"/>
      <protection locked="0"/>
    </xf>
    <xf numFmtId="168" fontId="3" fillId="7" borderId="13" xfId="0" applyNumberFormat="1" applyFont="1" applyFill="1" applyBorder="1" applyAlignment="1" applyProtection="1">
      <alignment horizontal="center" vertical="center"/>
    </xf>
    <xf numFmtId="168" fontId="3" fillId="0" borderId="3" xfId="0" applyNumberFormat="1" applyFont="1" applyBorder="1" applyAlignment="1" applyProtection="1">
      <alignment horizontal="center" vertical="center" wrapText="1"/>
    </xf>
    <xf numFmtId="0" fontId="3" fillId="0" borderId="13" xfId="6" applyNumberFormat="1" applyFont="1" applyFill="1" applyBorder="1" applyAlignment="1" applyProtection="1">
      <alignment horizontal="center" vertical="center" wrapText="1"/>
      <protection locked="0"/>
    </xf>
    <xf numFmtId="0" fontId="5" fillId="6" borderId="6" xfId="0" applyFont="1" applyFill="1" applyBorder="1" applyAlignment="1" applyProtection="1">
      <alignment horizontal="center" vertical="center"/>
      <protection locked="0"/>
    </xf>
    <xf numFmtId="0" fontId="5" fillId="6" borderId="17" xfId="0" applyFont="1" applyFill="1" applyBorder="1" applyAlignment="1" applyProtection="1">
      <alignment horizontal="center" vertical="center"/>
      <protection locked="0"/>
    </xf>
    <xf numFmtId="168" fontId="3" fillId="0" borderId="5" xfId="0" applyNumberFormat="1" applyFont="1" applyBorder="1" applyAlignment="1" applyProtection="1">
      <alignment horizontal="center" vertical="center" wrapText="1"/>
    </xf>
    <xf numFmtId="169" fontId="3" fillId="0" borderId="5" xfId="0" applyNumberFormat="1" applyFont="1" applyBorder="1" applyAlignment="1" applyProtection="1">
      <alignment horizontal="center" vertical="center" wrapText="1"/>
    </xf>
    <xf numFmtId="167" fontId="3" fillId="0" borderId="16" xfId="6" applyNumberFormat="1" applyFont="1" applyFill="1" applyBorder="1" applyAlignment="1" applyProtection="1">
      <alignment horizontal="center" vertical="center" wrapText="1"/>
      <protection locked="0"/>
    </xf>
    <xf numFmtId="167" fontId="3" fillId="0" borderId="13" xfId="0" applyNumberFormat="1" applyFont="1" applyBorder="1" applyAlignment="1" applyProtection="1">
      <alignment horizontal="center" vertical="center"/>
    </xf>
    <xf numFmtId="167" fontId="3" fillId="0" borderId="17" xfId="0" applyNumberFormat="1" applyFont="1" applyBorder="1" applyAlignment="1" applyProtection="1">
      <alignment horizontal="center" vertical="center"/>
    </xf>
    <xf numFmtId="2" fontId="3" fillId="0" borderId="13" xfId="0" applyNumberFormat="1" applyFont="1" applyBorder="1" applyAlignment="1" applyProtection="1">
      <alignment horizontal="center" vertical="center" wrapText="1"/>
    </xf>
    <xf numFmtId="168" fontId="5" fillId="6" borderId="0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Border="1" applyAlignment="1" applyProtection="1">
      <alignment horizontal="center" vertical="center" wrapText="1"/>
    </xf>
    <xf numFmtId="0" fontId="13" fillId="6" borderId="0" xfId="0" applyNumberFormat="1" applyFont="1" applyFill="1" applyBorder="1" applyAlignment="1" applyProtection="1">
      <alignment horizontal="center" vertical="center"/>
    </xf>
    <xf numFmtId="0" fontId="5" fillId="6" borderId="0" xfId="0" applyNumberFormat="1" applyFont="1" applyFill="1" applyBorder="1" applyAlignment="1" applyProtection="1">
      <alignment horizontal="center" vertical="center" wrapText="1"/>
    </xf>
    <xf numFmtId="0" fontId="17" fillId="0" borderId="17" xfId="0" applyFont="1" applyFill="1" applyBorder="1" applyAlignment="1" applyProtection="1">
      <alignment horizontal="center" vertical="center" wrapText="1"/>
    </xf>
    <xf numFmtId="0" fontId="3" fillId="7" borderId="16" xfId="0" applyFont="1" applyFill="1" applyBorder="1" applyAlignment="1" applyProtection="1">
      <alignment horizontal="center" vertical="center" wrapText="1"/>
    </xf>
    <xf numFmtId="0" fontId="0" fillId="5" borderId="0" xfId="0" applyFill="1" applyAlignment="1" applyProtection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 applyProtection="1">
      <alignment horizontal="center"/>
    </xf>
    <xf numFmtId="0" fontId="3" fillId="0" borderId="0" xfId="0" applyFont="1" applyFill="1" applyAlignment="1" applyProtection="1">
      <alignment horizontal="left" vertical="center"/>
    </xf>
    <xf numFmtId="168" fontId="0" fillId="0" borderId="0" xfId="0" applyNumberFormat="1" applyProtection="1"/>
    <xf numFmtId="167" fontId="3" fillId="7" borderId="17" xfId="0" applyNumberFormat="1" applyFont="1" applyFill="1" applyBorder="1" applyAlignment="1" applyProtection="1">
      <alignment horizontal="center" vertical="center"/>
    </xf>
    <xf numFmtId="167" fontId="0" fillId="7" borderId="13" xfId="0" applyNumberFormat="1" applyFill="1" applyBorder="1" applyAlignment="1" applyProtection="1">
      <alignment horizontal="center" vertical="center"/>
    </xf>
    <xf numFmtId="0" fontId="3" fillId="7" borderId="16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13" xfId="0" applyNumberFormat="1" applyFont="1" applyFill="1" applyBorder="1" applyAlignment="1" applyProtection="1">
      <alignment horizontal="center" vertical="center" wrapText="1"/>
    </xf>
    <xf numFmtId="0" fontId="3" fillId="8" borderId="19" xfId="0" applyFont="1" applyFill="1" applyBorder="1" applyAlignment="1" applyProtection="1">
      <alignment horizontal="center" vertical="center" wrapText="1"/>
      <protection locked="0"/>
    </xf>
    <xf numFmtId="169" fontId="3" fillId="0" borderId="3" xfId="0" applyNumberFormat="1" applyFont="1" applyBorder="1" applyAlignment="1" applyProtection="1">
      <alignment horizontal="center" vertical="center" wrapText="1"/>
    </xf>
    <xf numFmtId="169" fontId="3" fillId="0" borderId="7" xfId="0" applyNumberFormat="1" applyFont="1" applyFill="1" applyBorder="1" applyAlignment="1" applyProtection="1">
      <alignment horizontal="center" vertical="center" wrapText="1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164" fontId="3" fillId="0" borderId="0" xfId="0" applyNumberFormat="1" applyFont="1" applyBorder="1" applyAlignment="1" applyProtection="1">
      <alignment horizontal="center" vertical="center" wrapText="1"/>
    </xf>
    <xf numFmtId="0" fontId="3" fillId="5" borderId="5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0" fillId="5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NumberForma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0" fillId="5" borderId="3" xfId="0" applyNumberFormat="1" applyFill="1" applyBorder="1" applyAlignment="1" applyProtection="1">
      <alignment horizontal="center" vertical="center"/>
      <protection locked="0"/>
    </xf>
    <xf numFmtId="0" fontId="0" fillId="0" borderId="3" xfId="0" applyNumberFormat="1" applyFill="1" applyBorder="1" applyAlignment="1" applyProtection="1">
      <alignment horizontal="center" vertical="center"/>
    </xf>
    <xf numFmtId="0" fontId="3" fillId="5" borderId="0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3" xfId="0" applyNumberFormat="1" applyFont="1" applyBorder="1" applyAlignment="1" applyProtection="1">
      <alignment horizontal="center" vertical="center" wrapText="1"/>
    </xf>
    <xf numFmtId="169" fontId="3" fillId="0" borderId="0" xfId="0" applyNumberFormat="1" applyFont="1" applyBorder="1" applyAlignment="1" applyProtection="1">
      <alignment horizontal="center" vertical="center" wrapText="1"/>
    </xf>
    <xf numFmtId="169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6" xfId="7" applyNumberFormat="1" applyFont="1" applyFill="1" applyBorder="1" applyAlignment="1" applyProtection="1">
      <alignment horizontal="center" vertical="center" wrapText="1"/>
    </xf>
    <xf numFmtId="0" fontId="2" fillId="0" borderId="13" xfId="0" applyFont="1" applyFill="1" applyBorder="1" applyAlignment="1" applyProtection="1">
      <alignment horizontal="center" vertical="center" wrapText="1"/>
      <protection locked="0"/>
    </xf>
    <xf numFmtId="0" fontId="3" fillId="5" borderId="13" xfId="7" applyNumberFormat="1" applyFont="1" applyFill="1" applyBorder="1" applyAlignment="1" applyProtection="1">
      <alignment horizontal="center" vertical="center" wrapText="1"/>
      <protection locked="0"/>
    </xf>
    <xf numFmtId="167" fontId="3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15" fillId="6" borderId="0" xfId="0" applyFont="1" applyFill="1" applyBorder="1" applyAlignment="1" applyProtection="1">
      <alignment horizontal="center" vertical="center"/>
      <protection locked="0"/>
    </xf>
    <xf numFmtId="0" fontId="5" fillId="6" borderId="12" xfId="0" applyFont="1" applyFill="1" applyBorder="1" applyAlignment="1" applyProtection="1">
      <alignment horizontal="center" vertical="center"/>
      <protection locked="0"/>
    </xf>
    <xf numFmtId="0" fontId="3" fillId="7" borderId="17" xfId="0" applyFont="1" applyFill="1" applyBorder="1" applyAlignment="1" applyProtection="1">
      <alignment horizontal="center" vertical="center" wrapText="1"/>
    </xf>
    <xf numFmtId="0" fontId="5" fillId="6" borderId="16" xfId="0" applyFont="1" applyFill="1" applyBorder="1" applyAlignment="1" applyProtection="1">
      <alignment horizontal="center" vertical="center"/>
      <protection locked="0"/>
    </xf>
    <xf numFmtId="0" fontId="3" fillId="7" borderId="16" xfId="0" applyNumberFormat="1" applyFont="1" applyFill="1" applyBorder="1" applyAlignment="1" applyProtection="1">
      <alignment horizontal="center" vertical="center" wrapText="1"/>
    </xf>
    <xf numFmtId="0" fontId="3" fillId="7" borderId="17" xfId="0" applyNumberFormat="1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center" vertical="center" wrapText="1"/>
    </xf>
    <xf numFmtId="0" fontId="17" fillId="0" borderId="3" xfId="0" applyFont="1" applyBorder="1" applyAlignment="1" applyProtection="1">
      <alignment horizontal="center" vertical="center" wrapText="1"/>
      <protection locked="0"/>
    </xf>
    <xf numFmtId="0" fontId="15" fillId="6" borderId="6" xfId="0" applyFont="1" applyFill="1" applyBorder="1" applyAlignment="1" applyProtection="1">
      <alignment horizontal="center" vertical="center"/>
      <protection locked="0"/>
    </xf>
    <xf numFmtId="0" fontId="17" fillId="0" borderId="0" xfId="0" applyFont="1" applyBorder="1" applyAlignment="1" applyProtection="1">
      <alignment horizontal="center" vertical="center" wrapText="1"/>
      <protection locked="0"/>
    </xf>
    <xf numFmtId="0" fontId="17" fillId="0" borderId="5" xfId="0" applyFont="1" applyBorder="1" applyAlignment="1" applyProtection="1">
      <alignment horizontal="center" vertical="center" wrapText="1"/>
      <protection locked="0"/>
    </xf>
    <xf numFmtId="0" fontId="3" fillId="0" borderId="16" xfId="0" applyFont="1" applyFill="1" applyBorder="1" applyAlignment="1" applyProtection="1">
      <alignment horizontal="center" vertical="center" wrapText="1"/>
      <protection locked="0"/>
    </xf>
    <xf numFmtId="0" fontId="17" fillId="0" borderId="17" xfId="0" applyFont="1" applyBorder="1" applyAlignment="1" applyProtection="1">
      <alignment horizontal="center" vertical="center" wrapText="1"/>
    </xf>
    <xf numFmtId="0" fontId="15" fillId="6" borderId="13" xfId="0" applyFont="1" applyFill="1" applyBorder="1" applyAlignment="1" applyProtection="1">
      <alignment horizontal="center" vertical="center"/>
      <protection locked="0"/>
    </xf>
    <xf numFmtId="0" fontId="15" fillId="6" borderId="17" xfId="0" applyFont="1" applyFill="1" applyBorder="1" applyAlignment="1" applyProtection="1">
      <alignment horizontal="center" vertical="center"/>
      <protection locked="0"/>
    </xf>
    <xf numFmtId="0" fontId="17" fillId="0" borderId="13" xfId="0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Fill="1" applyBorder="1" applyAlignment="1" applyProtection="1">
      <alignment horizontal="center" vertical="center" wrapText="1"/>
      <protection locked="0"/>
    </xf>
    <xf numFmtId="0" fontId="17" fillId="0" borderId="5" xfId="0" applyFont="1" applyFill="1" applyBorder="1" applyAlignment="1" applyProtection="1">
      <alignment horizontal="center" vertical="center" wrapText="1"/>
      <protection locked="0"/>
    </xf>
    <xf numFmtId="0" fontId="17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16" xfId="0" applyNumberFormat="1" applyFont="1" applyBorder="1" applyAlignment="1" applyProtection="1">
      <alignment horizontal="center" vertical="center"/>
    </xf>
    <xf numFmtId="0" fontId="5" fillId="6" borderId="16" xfId="0" applyNumberFormat="1" applyFont="1" applyFill="1" applyBorder="1" applyAlignment="1" applyProtection="1">
      <alignment horizontal="center" vertical="center"/>
      <protection locked="0"/>
    </xf>
    <xf numFmtId="169" fontId="3" fillId="0" borderId="13" xfId="0" applyNumberFormat="1" applyFont="1" applyBorder="1" applyAlignment="1" applyProtection="1">
      <alignment horizontal="center" vertical="center"/>
    </xf>
    <xf numFmtId="0" fontId="23" fillId="0" borderId="29" xfId="0" applyNumberFormat="1" applyFont="1" applyBorder="1" applyAlignment="1" applyProtection="1">
      <alignment horizontal="center" vertical="center"/>
    </xf>
    <xf numFmtId="0" fontId="23" fillId="0" borderId="28" xfId="0" applyNumberFormat="1" applyFont="1" applyBorder="1" applyAlignment="1" applyProtection="1">
      <alignment horizontal="center" vertical="center"/>
    </xf>
    <xf numFmtId="0" fontId="23" fillId="0" borderId="27" xfId="0" applyNumberFormat="1" applyFont="1" applyBorder="1" applyAlignment="1" applyProtection="1">
      <alignment horizontal="center" vertical="center"/>
    </xf>
    <xf numFmtId="0" fontId="23" fillId="0" borderId="30" xfId="0" applyNumberFormat="1" applyFont="1" applyBorder="1" applyAlignment="1" applyProtection="1">
      <alignment horizontal="center" vertical="center"/>
    </xf>
    <xf numFmtId="0" fontId="24" fillId="6" borderId="28" xfId="0" applyFont="1" applyFill="1" applyBorder="1" applyAlignment="1" applyProtection="1">
      <alignment horizontal="center" vertical="center"/>
      <protection locked="0"/>
    </xf>
    <xf numFmtId="170" fontId="13" fillId="6" borderId="0" xfId="0" applyNumberFormat="1" applyFont="1" applyFill="1" applyBorder="1" applyAlignment="1" applyProtection="1">
      <alignment horizontal="center" vertical="center"/>
    </xf>
    <xf numFmtId="170" fontId="25" fillId="0" borderId="8" xfId="0" applyNumberFormat="1" applyFont="1" applyFill="1" applyBorder="1" applyAlignment="1" applyProtection="1">
      <alignment horizontal="center" vertical="center" wrapText="1"/>
    </xf>
    <xf numFmtId="170" fontId="25" fillId="0" borderId="18" xfId="0" applyNumberFormat="1" applyFont="1" applyFill="1" applyBorder="1" applyAlignment="1" applyProtection="1">
      <alignment horizontal="center" vertical="center" wrapText="1"/>
    </xf>
    <xf numFmtId="170" fontId="22" fillId="0" borderId="21" xfId="0" applyNumberFormat="1" applyFont="1" applyFill="1" applyBorder="1" applyAlignment="1" applyProtection="1">
      <alignment horizontal="center" vertical="center" wrapText="1"/>
    </xf>
    <xf numFmtId="0" fontId="13" fillId="0" borderId="5" xfId="0" applyFont="1" applyBorder="1" applyAlignment="1" applyProtection="1">
      <alignment horizontal="center" vertical="center"/>
      <protection locked="0"/>
    </xf>
    <xf numFmtId="170" fontId="14" fillId="0" borderId="31" xfId="0" applyNumberFormat="1" applyFont="1" applyFill="1" applyBorder="1" applyAlignment="1" applyProtection="1">
      <alignment horizontal="center" vertical="center" wrapText="1"/>
    </xf>
    <xf numFmtId="0" fontId="10" fillId="10" borderId="0" xfId="0" applyFont="1" applyFill="1" applyAlignment="1" applyProtection="1">
      <alignment vertical="center"/>
      <protection locked="0"/>
    </xf>
    <xf numFmtId="0" fontId="13" fillId="10" borderId="5" xfId="0" applyNumberFormat="1" applyFont="1" applyFill="1" applyBorder="1" applyAlignment="1" applyProtection="1">
      <alignment horizontal="center" vertical="center"/>
    </xf>
    <xf numFmtId="168" fontId="3" fillId="0" borderId="0" xfId="0" applyNumberFormat="1" applyFont="1" applyFill="1" applyBorder="1" applyAlignment="1" applyProtection="1">
      <alignment horizontal="center" vertical="center"/>
    </xf>
    <xf numFmtId="0" fontId="5" fillId="6" borderId="14" xfId="0" applyFont="1" applyFill="1" applyBorder="1" applyAlignment="1" applyProtection="1">
      <alignment vertical="center"/>
      <protection locked="0"/>
    </xf>
    <xf numFmtId="0" fontId="22" fillId="0" borderId="19" xfId="0" applyFont="1" applyFill="1" applyBorder="1" applyAlignment="1" applyProtection="1">
      <alignment horizontal="center" vertical="center" wrapText="1"/>
      <protection locked="0"/>
    </xf>
    <xf numFmtId="0" fontId="22" fillId="0" borderId="19" xfId="0" applyFont="1" applyBorder="1" applyAlignment="1" applyProtection="1">
      <alignment horizontal="center" vertical="center" wrapText="1"/>
      <protection locked="0"/>
    </xf>
    <xf numFmtId="0" fontId="22" fillId="10" borderId="1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22" fillId="0" borderId="16" xfId="0" applyFont="1" applyBorder="1" applyAlignment="1" applyProtection="1">
      <alignment horizontal="center" vertical="center" wrapText="1"/>
      <protection locked="0"/>
    </xf>
    <xf numFmtId="0" fontId="22" fillId="0" borderId="13" xfId="0" applyFont="1" applyBorder="1" applyAlignment="1" applyProtection="1">
      <alignment horizontal="center" vertical="center" wrapText="1"/>
      <protection locked="0"/>
    </xf>
    <xf numFmtId="0" fontId="3" fillId="10" borderId="13" xfId="0" applyNumberFormat="1" applyFont="1" applyFill="1" applyBorder="1" applyAlignment="1" applyProtection="1">
      <alignment horizontal="center" vertical="center" wrapText="1"/>
    </xf>
    <xf numFmtId="0" fontId="22" fillId="0" borderId="16" xfId="0" applyFont="1" applyFill="1" applyBorder="1" applyAlignment="1" applyProtection="1">
      <alignment horizontal="center" vertical="center" wrapText="1"/>
      <protection locked="0"/>
    </xf>
    <xf numFmtId="0" fontId="22" fillId="0" borderId="11" xfId="0" applyFont="1" applyFill="1" applyBorder="1" applyAlignment="1" applyProtection="1">
      <alignment horizontal="center" vertical="center" wrapText="1"/>
      <protection locked="0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170" fontId="22" fillId="0" borderId="0" xfId="0" applyNumberFormat="1" applyFont="1" applyAlignment="1" applyProtection="1">
      <alignment horizontal="right" vertical="center"/>
    </xf>
    <xf numFmtId="0" fontId="22" fillId="0" borderId="0" xfId="0" applyFont="1" applyBorder="1" applyAlignment="1" applyProtection="1">
      <alignment horizontal="center" vertical="center"/>
      <protection locked="0"/>
    </xf>
    <xf numFmtId="170" fontId="26" fillId="0" borderId="9" xfId="0" applyNumberFormat="1" applyFont="1" applyFill="1" applyBorder="1" applyAlignment="1" applyProtection="1">
      <alignment horizontal="center" vertical="center" wrapText="1"/>
    </xf>
    <xf numFmtId="0" fontId="22" fillId="0" borderId="15" xfId="0" applyFont="1" applyBorder="1" applyAlignment="1" applyProtection="1">
      <alignment horizontal="center" vertical="center"/>
      <protection locked="0"/>
    </xf>
    <xf numFmtId="170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22" fillId="0" borderId="3" xfId="0" applyNumberFormat="1" applyFont="1" applyFill="1" applyBorder="1" applyAlignment="1" applyProtection="1">
      <alignment horizontal="center" vertical="center" wrapText="1"/>
    </xf>
    <xf numFmtId="0" fontId="3" fillId="10" borderId="13" xfId="0" applyNumberFormat="1" applyFont="1" applyFill="1" applyBorder="1" applyAlignment="1" applyProtection="1">
      <alignment horizontal="center" vertical="center" wrapText="1"/>
      <protection locked="0"/>
    </xf>
    <xf numFmtId="165" fontId="3" fillId="0" borderId="13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10" borderId="13" xfId="0" applyFont="1" applyFill="1" applyBorder="1" applyAlignment="1" applyProtection="1">
      <alignment horizontal="center" vertical="center" wrapText="1"/>
      <protection locked="0"/>
    </xf>
    <xf numFmtId="0" fontId="22" fillId="0" borderId="16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8" applyFont="1" applyProtection="1">
      <protection locked="0"/>
    </xf>
    <xf numFmtId="0" fontId="1" fillId="0" borderId="0" xfId="8" applyProtection="1">
      <protection locked="0"/>
    </xf>
    <xf numFmtId="0" fontId="1" fillId="0" borderId="0" xfId="8" applyFill="1" applyProtection="1">
      <protection locked="0"/>
    </xf>
    <xf numFmtId="0" fontId="1" fillId="0" borderId="0" xfId="8" applyAlignment="1" applyProtection="1">
      <alignment horizontal="center"/>
      <protection locked="0"/>
    </xf>
    <xf numFmtId="0" fontId="11" fillId="0" borderId="0" xfId="8" applyFont="1" applyAlignment="1" applyProtection="1">
      <alignment horizontal="center" vertical="center"/>
      <protection locked="0"/>
    </xf>
    <xf numFmtId="0" fontId="11" fillId="0" borderId="0" xfId="8" applyFont="1" applyFill="1" applyAlignment="1" applyProtection="1">
      <alignment horizontal="center" vertical="center"/>
      <protection locked="0"/>
    </xf>
    <xf numFmtId="0" fontId="11" fillId="0" borderId="0" xfId="8" applyFont="1" applyAlignment="1" applyProtection="1">
      <alignment horizontal="center" vertical="center" wrapText="1"/>
      <protection locked="0"/>
    </xf>
    <xf numFmtId="0" fontId="10" fillId="0" borderId="0" xfId="8" applyFont="1" applyFill="1" applyAlignment="1" applyProtection="1">
      <alignment horizontal="center" vertical="center"/>
      <protection locked="0"/>
    </xf>
    <xf numFmtId="0" fontId="10" fillId="0" borderId="0" xfId="8" applyFont="1" applyAlignment="1" applyProtection="1">
      <alignment horizontal="center" vertical="center"/>
      <protection locked="0"/>
    </xf>
    <xf numFmtId="0" fontId="4" fillId="0" borderId="0" xfId="8" applyFont="1" applyAlignment="1" applyProtection="1">
      <alignment horizontal="center"/>
      <protection locked="0"/>
    </xf>
    <xf numFmtId="0" fontId="27" fillId="0" borderId="0" xfId="8" applyNumberFormat="1" applyFont="1" applyFill="1" applyAlignment="1" applyProtection="1">
      <alignment horizontal="center" vertical="center"/>
      <protection locked="0"/>
    </xf>
    <xf numFmtId="0" fontId="10" fillId="0" borderId="0" xfId="8" applyFont="1" applyAlignment="1" applyProtection="1">
      <alignment vertical="center"/>
      <protection locked="0"/>
    </xf>
    <xf numFmtId="0" fontId="13" fillId="0" borderId="0" xfId="8" applyFont="1" applyProtection="1">
      <protection locked="0"/>
    </xf>
    <xf numFmtId="0" fontId="5" fillId="0" borderId="0" xfId="8" applyFont="1" applyAlignment="1" applyProtection="1">
      <alignment horizontal="center" vertical="center"/>
      <protection locked="0"/>
    </xf>
    <xf numFmtId="166" fontId="3" fillId="0" borderId="11" xfId="0" applyNumberFormat="1" applyFont="1" applyFill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center" vertical="center" wrapText="1"/>
    </xf>
    <xf numFmtId="0" fontId="15" fillId="0" borderId="16" xfId="0" applyFont="1" applyFill="1" applyBorder="1" applyAlignment="1" applyProtection="1">
      <alignment horizontal="center" vertical="center" wrapText="1"/>
    </xf>
    <xf numFmtId="0" fontId="15" fillId="0" borderId="13" xfId="0" applyFont="1" applyFill="1" applyBorder="1" applyAlignment="1" applyProtection="1">
      <alignment horizontal="center" vertical="center" wrapText="1"/>
    </xf>
    <xf numFmtId="0" fontId="15" fillId="0" borderId="17" xfId="0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center" vertical="center" wrapText="1"/>
      <protection locked="0"/>
    </xf>
    <xf numFmtId="0" fontId="1" fillId="0" borderId="17" xfId="0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Fill="1" applyAlignment="1" applyProtection="1">
      <alignment horizontal="center" vertical="center" wrapText="1"/>
      <protection locked="0"/>
    </xf>
    <xf numFmtId="0" fontId="1" fillId="10" borderId="0" xfId="8" applyFont="1" applyFill="1" applyAlignment="1" applyProtection="1">
      <protection locked="0"/>
    </xf>
    <xf numFmtId="0" fontId="1" fillId="10" borderId="0" xfId="8" applyFont="1" applyFill="1" applyAlignment="1" applyProtection="1">
      <alignment horizontal="center"/>
      <protection locked="0"/>
    </xf>
    <xf numFmtId="0" fontId="1" fillId="10" borderId="0" xfId="8" applyNumberFormat="1" applyFill="1" applyAlignment="1" applyProtection="1">
      <alignment horizontal="center"/>
      <protection locked="0"/>
    </xf>
    <xf numFmtId="0" fontId="1" fillId="0" borderId="0" xfId="8" applyFill="1" applyAlignment="1" applyProtection="1">
      <alignment horizontal="center"/>
      <protection locked="0"/>
    </xf>
    <xf numFmtId="0" fontId="1" fillId="10" borderId="0" xfId="8" applyFont="1" applyFill="1" applyProtection="1">
      <protection locked="0"/>
    </xf>
    <xf numFmtId="0" fontId="1" fillId="0" borderId="0" xfId="8" applyNumberFormat="1" applyFill="1" applyAlignment="1" applyProtection="1">
      <alignment horizontal="center"/>
    </xf>
    <xf numFmtId="0" fontId="1" fillId="0" borderId="0" xfId="8" applyNumberFormat="1" applyFill="1" applyProtection="1"/>
    <xf numFmtId="0" fontId="1" fillId="0" borderId="0" xfId="8" applyFill="1" applyProtection="1"/>
    <xf numFmtId="0" fontId="1" fillId="0" borderId="0" xfId="8" applyFont="1" applyFill="1" applyAlignment="1" applyProtection="1">
      <alignment horizontal="center"/>
      <protection locked="0"/>
    </xf>
    <xf numFmtId="0" fontId="1" fillId="0" borderId="0" xfId="8" applyFont="1" applyFill="1" applyAlignment="1" applyProtection="1">
      <protection locked="0"/>
    </xf>
    <xf numFmtId="0" fontId="1" fillId="0" borderId="0" xfId="8" applyFont="1" applyFill="1" applyProtection="1">
      <protection locked="0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22" fillId="0" borderId="15" xfId="0" applyNumberFormat="1" applyFont="1" applyFill="1" applyBorder="1" applyAlignment="1" applyProtection="1">
      <alignment horizontal="center" vertical="center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10" borderId="13" xfId="0" applyNumberFormat="1" applyFont="1" applyFill="1" applyBorder="1" applyAlignment="1" applyProtection="1">
      <alignment horizontal="center" vertical="center" wrapText="1"/>
    </xf>
    <xf numFmtId="165" fontId="1" fillId="0" borderId="13" xfId="0" applyNumberFormat="1" applyFont="1" applyBorder="1" applyAlignment="1" applyProtection="1">
      <alignment horizontal="center" vertical="center" wrapText="1"/>
    </xf>
    <xf numFmtId="165" fontId="1" fillId="0" borderId="13" xfId="0" applyNumberFormat="1" applyFont="1" applyBorder="1" applyAlignment="1" applyProtection="1">
      <alignment horizontal="center" vertical="center"/>
    </xf>
    <xf numFmtId="167" fontId="1" fillId="0" borderId="17" xfId="0" applyNumberFormat="1" applyFont="1" applyBorder="1" applyAlignment="1" applyProtection="1">
      <alignment horizontal="center" vertical="center"/>
    </xf>
    <xf numFmtId="0" fontId="1" fillId="7" borderId="13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Border="1" applyAlignment="1" applyProtection="1">
      <alignment horizontal="center" vertical="center"/>
    </xf>
    <xf numFmtId="0" fontId="1" fillId="7" borderId="13" xfId="0" applyFont="1" applyFill="1" applyBorder="1" applyAlignment="1" applyProtection="1">
      <alignment horizontal="center" vertical="center" wrapText="1"/>
      <protection locked="0"/>
    </xf>
    <xf numFmtId="0" fontId="1" fillId="7" borderId="16" xfId="0" applyNumberFormat="1" applyFont="1" applyFill="1" applyBorder="1" applyAlignment="1" applyProtection="1">
      <alignment horizontal="center" vertical="center" wrapText="1"/>
      <protection locked="0"/>
    </xf>
    <xf numFmtId="168" fontId="1" fillId="7" borderId="13" xfId="0" applyNumberFormat="1" applyFont="1" applyFill="1" applyBorder="1" applyAlignment="1" applyProtection="1">
      <alignment horizontal="center" vertical="center"/>
    </xf>
    <xf numFmtId="167" fontId="1" fillId="7" borderId="17" xfId="0" applyNumberFormat="1" applyFont="1" applyFill="1" applyBorder="1" applyAlignment="1" applyProtection="1">
      <alignment horizontal="center" vertical="center"/>
    </xf>
    <xf numFmtId="0" fontId="1" fillId="11" borderId="13" xfId="0" applyNumberFormat="1" applyFont="1" applyFill="1" applyBorder="1" applyAlignment="1" applyProtection="1">
      <alignment horizontal="center" vertical="center" wrapText="1"/>
    </xf>
    <xf numFmtId="0" fontId="1" fillId="11" borderId="16" xfId="0" applyFont="1" applyFill="1" applyBorder="1" applyAlignment="1" applyProtection="1">
      <alignment horizontal="center" vertical="center" wrapText="1"/>
      <protection locked="0"/>
    </xf>
    <xf numFmtId="0" fontId="17" fillId="11" borderId="13" xfId="0" applyFont="1" applyFill="1" applyBorder="1" applyAlignment="1" applyProtection="1">
      <alignment horizontal="center" vertical="center" wrapText="1"/>
      <protection locked="0"/>
    </xf>
    <xf numFmtId="0" fontId="17" fillId="11" borderId="17" xfId="0" applyFont="1" applyFill="1" applyBorder="1" applyAlignment="1" applyProtection="1">
      <alignment horizontal="center" vertical="center" wrapText="1"/>
    </xf>
    <xf numFmtId="0" fontId="1" fillId="11" borderId="13" xfId="0" applyNumberFormat="1" applyFont="1" applyFill="1" applyBorder="1" applyAlignment="1" applyProtection="1">
      <alignment horizontal="center" vertical="center"/>
    </xf>
    <xf numFmtId="0" fontId="1" fillId="12" borderId="19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64" fontId="1" fillId="0" borderId="3" xfId="0" applyNumberFormat="1" applyFont="1" applyBorder="1" applyAlignment="1" applyProtection="1">
      <alignment horizontal="center" vertical="center" wrapText="1"/>
    </xf>
    <xf numFmtId="0" fontId="1" fillId="7" borderId="3" xfId="0" applyFont="1" applyFill="1" applyBorder="1" applyAlignment="1" applyProtection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5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164" fontId="1" fillId="0" borderId="5" xfId="0" applyNumberFormat="1" applyFont="1" applyBorder="1" applyAlignment="1" applyProtection="1">
      <alignment horizontal="center" vertical="center" wrapText="1"/>
    </xf>
    <xf numFmtId="0" fontId="1" fillId="7" borderId="5" xfId="0" applyFont="1" applyFill="1" applyBorder="1" applyAlignment="1" applyProtection="1">
      <alignment horizontal="center" vertical="center" wrapText="1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0" xfId="0" applyNumberFormat="1" applyFont="1" applyBorder="1" applyAlignment="1" applyProtection="1">
      <alignment horizontal="center" vertical="center" wrapText="1"/>
    </xf>
    <xf numFmtId="0" fontId="1" fillId="7" borderId="0" xfId="0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8" applyFont="1" applyFill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10" fillId="0" borderId="0" xfId="8" applyFont="1" applyFill="1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</xf>
    <xf numFmtId="0" fontId="4" fillId="0" borderId="17" xfId="0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 applyProtection="1">
      <alignment horizontal="center" vertical="center"/>
    </xf>
    <xf numFmtId="49" fontId="4" fillId="0" borderId="17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vertical="center" wrapText="1"/>
    </xf>
    <xf numFmtId="0" fontId="17" fillId="0" borderId="3" xfId="0" applyFont="1" applyFill="1" applyBorder="1" applyAlignment="1">
      <alignment vertical="top"/>
    </xf>
    <xf numFmtId="0" fontId="17" fillId="0" borderId="0" xfId="0" applyFont="1" applyFill="1" applyBorder="1" applyAlignment="1">
      <alignment horizontal="right" vertical="top"/>
    </xf>
    <xf numFmtId="0" fontId="29" fillId="0" borderId="0" xfId="0" applyFont="1" applyFill="1" applyBorder="1" applyAlignment="1">
      <alignment horizontal="right" vertical="top"/>
    </xf>
    <xf numFmtId="0" fontId="17" fillId="0" borderId="5" xfId="0" applyFont="1" applyFill="1" applyBorder="1" applyAlignment="1">
      <alignment horizontal="right" vertical="top"/>
    </xf>
    <xf numFmtId="0" fontId="17" fillId="0" borderId="3" xfId="0" applyFont="1" applyFill="1" applyBorder="1" applyAlignment="1">
      <alignment horizontal="right" vertical="top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17" fillId="0" borderId="7" xfId="0" applyFont="1" applyFill="1" applyBorder="1" applyAlignment="1">
      <alignment horizontal="right" vertical="top"/>
    </xf>
    <xf numFmtId="0" fontId="17" fillId="0" borderId="12" xfId="0" applyFont="1" applyFill="1" applyBorder="1" applyAlignment="1">
      <alignment horizontal="right" vertical="top"/>
    </xf>
    <xf numFmtId="0" fontId="17" fillId="0" borderId="11" xfId="0" applyFont="1" applyFill="1" applyBorder="1" applyAlignment="1">
      <alignment horizontal="right" vertical="top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vertical="center" wrapText="1"/>
    </xf>
    <xf numFmtId="0" fontId="1" fillId="0" borderId="16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9" fillId="0" borderId="0" xfId="0" quotePrefix="1" applyFont="1" applyFill="1" applyBorder="1" applyAlignment="1">
      <alignment vertical="top" wrapText="1"/>
    </xf>
    <xf numFmtId="0" fontId="19" fillId="0" borderId="6" xfId="0" quotePrefix="1" applyFont="1" applyFill="1" applyBorder="1" applyAlignment="1">
      <alignment vertical="top" wrapText="1"/>
    </xf>
    <xf numFmtId="0" fontId="19" fillId="0" borderId="5" xfId="0" quotePrefix="1" applyFont="1" applyFill="1" applyBorder="1" applyAlignment="1">
      <alignment vertical="top" wrapText="1"/>
    </xf>
    <xf numFmtId="0" fontId="19" fillId="0" borderId="4" xfId="0" quotePrefix="1" applyFont="1" applyFill="1" applyBorder="1" applyAlignment="1">
      <alignment vertical="top" wrapText="1"/>
    </xf>
    <xf numFmtId="0" fontId="19" fillId="0" borderId="3" xfId="0" quotePrefix="1" applyFont="1" applyFill="1" applyBorder="1" applyAlignment="1">
      <alignment vertical="top" wrapText="1"/>
    </xf>
    <xf numFmtId="0" fontId="19" fillId="0" borderId="2" xfId="0" quotePrefix="1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4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9" fillId="0" borderId="3" xfId="0" applyFont="1" applyFill="1" applyBorder="1" applyAlignment="1">
      <alignment vertical="top" wrapText="1"/>
    </xf>
    <xf numFmtId="0" fontId="19" fillId="0" borderId="2" xfId="0" applyFont="1" applyFill="1" applyBorder="1" applyAlignment="1">
      <alignment vertical="top" wrapText="1"/>
    </xf>
    <xf numFmtId="0" fontId="1" fillId="0" borderId="16" xfId="0" applyFont="1" applyFill="1" applyBorder="1" applyAlignment="1">
      <alignment horizontal="center" vertical="center" wrapText="1"/>
    </xf>
    <xf numFmtId="0" fontId="4" fillId="0" borderId="3" xfId="0" quotePrefix="1" applyFont="1" applyFill="1" applyBorder="1" applyAlignment="1">
      <alignment vertical="center" wrapText="1"/>
    </xf>
    <xf numFmtId="0" fontId="4" fillId="0" borderId="0" xfId="0" quotePrefix="1" applyFont="1" applyFill="1" applyBorder="1" applyAlignment="1">
      <alignment vertical="center" wrapText="1"/>
    </xf>
    <xf numFmtId="0" fontId="4" fillId="0" borderId="5" xfId="0" quotePrefix="1" applyFont="1" applyFill="1" applyBorder="1" applyAlignment="1">
      <alignment vertical="center" wrapText="1"/>
    </xf>
    <xf numFmtId="0" fontId="4" fillId="0" borderId="7" xfId="0" quotePrefix="1" applyFont="1" applyFill="1" applyBorder="1" applyAlignment="1">
      <alignment vertical="center" wrapText="1"/>
    </xf>
    <xf numFmtId="0" fontId="4" fillId="0" borderId="12" xfId="0" quotePrefix="1" applyFont="1" applyFill="1" applyBorder="1" applyAlignment="1">
      <alignment vertical="center" wrapText="1"/>
    </xf>
    <xf numFmtId="0" fontId="4" fillId="0" borderId="11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7" fillId="0" borderId="6" xfId="0" applyFont="1" applyFill="1" applyBorder="1" applyAlignment="1">
      <alignment vertical="center"/>
    </xf>
    <xf numFmtId="0" fontId="1" fillId="0" borderId="12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justify" vertical="center" wrapText="1"/>
    </xf>
    <xf numFmtId="0" fontId="1" fillId="0" borderId="5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vertical="center" wrapText="1"/>
    </xf>
    <xf numFmtId="0" fontId="1" fillId="0" borderId="7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1" fillId="0" borderId="12" xfId="0" quotePrefix="1" applyFont="1" applyFill="1" applyBorder="1" applyAlignment="1">
      <alignment vertical="center" wrapText="1"/>
    </xf>
    <xf numFmtId="0" fontId="1" fillId="0" borderId="0" xfId="0" quotePrefix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top" wrapText="1"/>
    </xf>
    <xf numFmtId="0" fontId="1" fillId="0" borderId="12" xfId="0" applyFont="1" applyFill="1" applyBorder="1"/>
    <xf numFmtId="0" fontId="1" fillId="0" borderId="6" xfId="0" applyFont="1" applyFill="1" applyBorder="1"/>
    <xf numFmtId="0" fontId="4" fillId="0" borderId="7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4" xfId="0" applyFont="1" applyBorder="1" applyAlignment="1" applyProtection="1">
      <alignment horizontal="center" vertical="center" wrapText="1"/>
    </xf>
    <xf numFmtId="0" fontId="4" fillId="0" borderId="22" xfId="0" applyFont="1" applyBorder="1" applyAlignment="1" applyProtection="1">
      <alignment horizontal="center" vertical="center" wrapText="1"/>
    </xf>
    <xf numFmtId="0" fontId="4" fillId="0" borderId="23" xfId="0" applyFont="1" applyBorder="1" applyAlignment="1" applyProtection="1">
      <alignment horizontal="center" vertical="center" wrapText="1"/>
    </xf>
    <xf numFmtId="0" fontId="4" fillId="0" borderId="22" xfId="0" applyNumberFormat="1" applyFont="1" applyBorder="1" applyAlignment="1" applyProtection="1">
      <alignment horizontal="center" vertical="center" wrapText="1"/>
    </xf>
    <xf numFmtId="0" fontId="4" fillId="0" borderId="24" xfId="0" applyNumberFormat="1" applyFont="1" applyBorder="1" applyAlignment="1" applyProtection="1">
      <alignment horizontal="center" vertical="center" wrapText="1"/>
    </xf>
    <xf numFmtId="0" fontId="4" fillId="0" borderId="23" xfId="0" applyNumberFormat="1" applyFont="1" applyBorder="1" applyAlignment="1" applyProtection="1">
      <alignment horizontal="center" vertical="center" wrapText="1"/>
    </xf>
    <xf numFmtId="167" fontId="3" fillId="0" borderId="2" xfId="0" applyNumberFormat="1" applyFont="1" applyBorder="1" applyAlignment="1" applyProtection="1">
      <alignment horizontal="center" vertical="center"/>
    </xf>
    <xf numFmtId="167" fontId="3" fillId="0" borderId="6" xfId="0" applyNumberFormat="1" applyFont="1" applyBorder="1" applyAlignment="1" applyProtection="1">
      <alignment horizontal="center" vertical="center"/>
    </xf>
    <xf numFmtId="167" fontId="3" fillId="0" borderId="4" xfId="0" applyNumberFormat="1" applyFont="1" applyBorder="1" applyAlignment="1" applyProtection="1">
      <alignment horizontal="center" vertical="center"/>
    </xf>
    <xf numFmtId="165" fontId="3" fillId="0" borderId="3" xfId="0" applyNumberFormat="1" applyFont="1" applyBorder="1" applyAlignment="1" applyProtection="1">
      <alignment horizontal="center" vertical="center"/>
    </xf>
    <xf numFmtId="165" fontId="3" fillId="0" borderId="0" xfId="0" applyNumberFormat="1" applyFont="1" applyBorder="1" applyAlignment="1" applyProtection="1">
      <alignment horizontal="center" vertical="center"/>
    </xf>
    <xf numFmtId="165" fontId="3" fillId="0" borderId="5" xfId="0" applyNumberFormat="1" applyFont="1" applyBorder="1" applyAlignment="1" applyProtection="1">
      <alignment horizontal="center" vertical="center"/>
    </xf>
    <xf numFmtId="164" fontId="3" fillId="0" borderId="3" xfId="0" applyNumberFormat="1" applyFont="1" applyBorder="1" applyAlignment="1" applyProtection="1">
      <alignment horizontal="center" vertical="center"/>
    </xf>
    <xf numFmtId="164" fontId="3" fillId="0" borderId="0" xfId="0" applyNumberFormat="1" applyFont="1" applyBorder="1" applyAlignment="1" applyProtection="1">
      <alignment horizontal="center" vertical="center"/>
    </xf>
    <xf numFmtId="164" fontId="3" fillId="0" borderId="5" xfId="0" applyNumberFormat="1" applyFont="1" applyBorder="1" applyAlignment="1" applyProtection="1">
      <alignment horizontal="center" vertical="center"/>
    </xf>
    <xf numFmtId="165" fontId="3" fillId="0" borderId="2" xfId="0" applyNumberFormat="1" applyFont="1" applyBorder="1" applyAlignment="1" applyProtection="1">
      <alignment horizontal="center" vertical="center"/>
    </xf>
    <xf numFmtId="165" fontId="3" fillId="0" borderId="6" xfId="0" applyNumberFormat="1" applyFont="1" applyBorder="1" applyAlignment="1" applyProtection="1">
      <alignment horizontal="center" vertical="center"/>
    </xf>
    <xf numFmtId="165" fontId="3" fillId="0" borderId="4" xfId="0" applyNumberFormat="1" applyFont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Protection="1">
      <protection locked="0"/>
    </xf>
    <xf numFmtId="0" fontId="0" fillId="0" borderId="5" xfId="0" applyBorder="1" applyProtection="1"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Border="1"/>
    <xf numFmtId="0" fontId="3" fillId="0" borderId="4" xfId="0" applyFont="1" applyBorder="1"/>
    <xf numFmtId="164" fontId="3" fillId="0" borderId="2" xfId="0" applyNumberFormat="1" applyFont="1" applyBorder="1" applyAlignment="1" applyProtection="1">
      <alignment horizontal="center" vertical="center"/>
    </xf>
    <xf numFmtId="164" fontId="3" fillId="0" borderId="6" xfId="0" applyNumberFormat="1" applyFont="1" applyBorder="1" applyAlignment="1" applyProtection="1">
      <alignment horizontal="center" vertical="center"/>
    </xf>
    <xf numFmtId="164" fontId="3" fillId="0" borderId="4" xfId="0" applyNumberFormat="1" applyFont="1" applyBorder="1" applyAlignment="1" applyProtection="1">
      <alignment horizontal="center" vertical="center"/>
    </xf>
    <xf numFmtId="169" fontId="3" fillId="0" borderId="3" xfId="0" applyNumberFormat="1" applyFont="1" applyBorder="1" applyAlignment="1" applyProtection="1">
      <alignment horizontal="center" vertical="center"/>
    </xf>
    <xf numFmtId="169" fontId="3" fillId="0" borderId="5" xfId="0" applyNumberFormat="1" applyFont="1" applyBorder="1" applyAlignment="1" applyProtection="1">
      <alignment horizontal="center" vertical="center"/>
    </xf>
    <xf numFmtId="0" fontId="3" fillId="0" borderId="0" xfId="0" applyFont="1" applyBorder="1" applyProtection="1">
      <protection locked="0"/>
    </xf>
    <xf numFmtId="0" fontId="3" fillId="0" borderId="5" xfId="0" applyFont="1" applyBorder="1" applyProtection="1">
      <protection locked="0"/>
    </xf>
    <xf numFmtId="166" fontId="3" fillId="0" borderId="2" xfId="0" applyNumberFormat="1" applyFont="1" applyBorder="1" applyAlignment="1" applyProtection="1">
      <alignment horizontal="center" vertical="center"/>
    </xf>
    <xf numFmtId="166" fontId="3" fillId="0" borderId="6" xfId="0" applyNumberFormat="1" applyFont="1" applyBorder="1" applyAlignment="1" applyProtection="1">
      <alignment horizontal="center" vertical="center"/>
    </xf>
    <xf numFmtId="166" fontId="3" fillId="0" borderId="4" xfId="0" applyNumberFormat="1" applyFont="1" applyBorder="1" applyAlignment="1" applyProtection="1">
      <alignment horizontal="center" vertical="center"/>
    </xf>
    <xf numFmtId="169" fontId="3" fillId="0" borderId="0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/>
    </xf>
    <xf numFmtId="0" fontId="17" fillId="0" borderId="2" xfId="0" applyFont="1" applyFill="1" applyBorder="1" applyAlignment="1" applyProtection="1">
      <alignment horizontal="center" vertical="center" wrapText="1"/>
    </xf>
    <xf numFmtId="0" fontId="17" fillId="0" borderId="6" xfId="0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 applyProtection="1">
      <alignment horizontal="center" vertical="center" wrapText="1"/>
    </xf>
    <xf numFmtId="0" fontId="17" fillId="0" borderId="2" xfId="0" applyFont="1" applyBorder="1" applyAlignment="1" applyProtection="1">
      <alignment horizontal="center" vertical="center" wrapText="1"/>
    </xf>
    <xf numFmtId="0" fontId="17" fillId="0" borderId="6" xfId="0" applyFont="1" applyBorder="1" applyAlignment="1" applyProtection="1">
      <alignment horizontal="center" vertical="center" wrapText="1"/>
    </xf>
    <xf numFmtId="0" fontId="17" fillId="0" borderId="4" xfId="0" applyFont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3" fillId="0" borderId="5" xfId="0" applyNumberFormat="1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Border="1" applyProtection="1">
      <protection locked="0"/>
    </xf>
    <xf numFmtId="0" fontId="3" fillId="0" borderId="4" xfId="0" applyFont="1" applyBorder="1" applyProtection="1">
      <protection locked="0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0" xfId="0" applyNumberFormat="1" applyFont="1" applyBorder="1" applyAlignment="1" applyProtection="1">
      <alignment horizontal="center" vertical="center"/>
    </xf>
    <xf numFmtId="167" fontId="3" fillId="0" borderId="5" xfId="0" applyNumberFormat="1" applyFont="1" applyBorder="1" applyAlignment="1" applyProtection="1">
      <alignment horizontal="center" vertical="center"/>
    </xf>
    <xf numFmtId="168" fontId="3" fillId="0" borderId="2" xfId="0" applyNumberFormat="1" applyFont="1" applyBorder="1" applyAlignment="1" applyProtection="1">
      <alignment horizontal="center" vertical="center"/>
    </xf>
    <xf numFmtId="168" fontId="3" fillId="0" borderId="6" xfId="0" applyNumberFormat="1" applyFont="1" applyBorder="1" applyAlignment="1" applyProtection="1">
      <alignment horizontal="center" vertical="center"/>
    </xf>
    <xf numFmtId="168" fontId="3" fillId="0" borderId="4" xfId="0" applyNumberFormat="1" applyFont="1" applyBorder="1" applyAlignment="1" applyProtection="1">
      <alignment horizontal="center" vertical="center"/>
    </xf>
    <xf numFmtId="168" fontId="3" fillId="0" borderId="3" xfId="0" applyNumberFormat="1" applyFont="1" applyBorder="1" applyAlignment="1" applyProtection="1">
      <alignment horizontal="center" vertical="center"/>
    </xf>
    <xf numFmtId="168" fontId="3" fillId="0" borderId="0" xfId="0" applyNumberFormat="1" applyFont="1" applyBorder="1" applyAlignment="1" applyProtection="1">
      <alignment horizontal="center" vertical="center"/>
    </xf>
    <xf numFmtId="168" fontId="3" fillId="0" borderId="5" xfId="0" applyNumberFormat="1" applyFont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Fill="1" applyBorder="1" applyProtection="1"/>
    <xf numFmtId="0" fontId="2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0" fontId="0" fillId="0" borderId="8" xfId="0" applyBorder="1" applyProtection="1">
      <protection locked="0"/>
    </xf>
    <xf numFmtId="0" fontId="0" fillId="0" borderId="21" xfId="0" applyBorder="1" applyProtection="1">
      <protection locked="0"/>
    </xf>
    <xf numFmtId="0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10" borderId="3" xfId="0" applyFont="1" applyFill="1" applyBorder="1" applyAlignment="1" applyProtection="1">
      <alignment horizontal="center" vertical="center" wrapText="1"/>
      <protection locked="0"/>
    </xf>
    <xf numFmtId="0" fontId="0" fillId="10" borderId="0" xfId="0" applyFill="1" applyBorder="1" applyProtection="1">
      <protection locked="0"/>
    </xf>
    <xf numFmtId="0" fontId="0" fillId="10" borderId="5" xfId="0" applyFill="1" applyBorder="1" applyProtection="1"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9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9" borderId="0" xfId="0" applyFill="1" applyBorder="1" applyProtection="1">
      <protection locked="0"/>
    </xf>
    <xf numFmtId="0" fontId="0" fillId="9" borderId="5" xfId="0" applyFill="1" applyBorder="1" applyProtection="1">
      <protection locked="0"/>
    </xf>
    <xf numFmtId="0" fontId="1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/>
    <xf numFmtId="0" fontId="15" fillId="0" borderId="26" xfId="0" applyNumberFormat="1" applyFont="1" applyBorder="1" applyAlignment="1" applyProtection="1">
      <alignment horizontal="center" vertical="center" wrapText="1"/>
    </xf>
    <xf numFmtId="0" fontId="15" fillId="0" borderId="27" xfId="0" applyNumberFormat="1" applyFont="1" applyBorder="1" applyAlignment="1" applyProtection="1">
      <alignment horizontal="center" vertical="center" wrapText="1"/>
    </xf>
    <xf numFmtId="0" fontId="22" fillId="0" borderId="14" xfId="0" applyFont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horizontal="center" vertical="center" wrapText="1"/>
    </xf>
    <xf numFmtId="0" fontId="4" fillId="0" borderId="24" xfId="0" applyFont="1" applyFill="1" applyBorder="1" applyAlignment="1" applyProtection="1">
      <alignment horizontal="center" vertical="center" wrapText="1"/>
    </xf>
    <xf numFmtId="0" fontId="4" fillId="0" borderId="23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6" xfId="0" applyFont="1" applyBorder="1" applyProtection="1"/>
    <xf numFmtId="0" fontId="3" fillId="0" borderId="4" xfId="0" applyFont="1" applyBorder="1" applyProtection="1"/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19" fillId="0" borderId="5" xfId="0" applyFont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15" fillId="0" borderId="20" xfId="0" applyNumberFormat="1" applyFont="1" applyBorder="1" applyAlignment="1" applyProtection="1">
      <alignment horizontal="center" vertical="center" wrapText="1"/>
    </xf>
    <xf numFmtId="0" fontId="15" fillId="0" borderId="5" xfId="0" applyNumberFormat="1" applyFont="1" applyBorder="1" applyAlignment="1" applyProtection="1">
      <alignment horizontal="center" vertical="center" wrapText="1"/>
    </xf>
    <xf numFmtId="0" fontId="4" fillId="0" borderId="25" xfId="0" applyFont="1" applyBorder="1" applyAlignment="1" applyProtection="1">
      <alignment horizontal="center" vertical="center" wrapText="1"/>
    </xf>
    <xf numFmtId="0" fontId="4" fillId="0" borderId="21" xfId="0" applyFont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170" fontId="22" fillId="0" borderId="0" xfId="0" applyNumberFormat="1" applyFont="1" applyFill="1" applyBorder="1" applyAlignment="1" applyProtection="1">
      <alignment vertical="center" wrapText="1"/>
    </xf>
    <xf numFmtId="0" fontId="3" fillId="0" borderId="14" xfId="0" applyFont="1" applyFill="1" applyBorder="1" applyAlignment="1" applyProtection="1">
      <alignment horizontal="center" vertical="center" wrapText="1"/>
      <protection locked="0"/>
    </xf>
    <xf numFmtId="0" fontId="0" fillId="0" borderId="21" xfId="0" applyFill="1" applyBorder="1" applyProtection="1">
      <protection locked="0"/>
    </xf>
    <xf numFmtId="0" fontId="3" fillId="0" borderId="7" xfId="0" applyNumberFormat="1" applyFont="1" applyBorder="1" applyAlignment="1" applyProtection="1">
      <alignment horizontal="center" vertical="center" wrapText="1"/>
    </xf>
    <xf numFmtId="0" fontId="3" fillId="0" borderId="12" xfId="0" applyNumberFormat="1" applyFont="1" applyBorder="1" applyAlignment="1" applyProtection="1">
      <alignment horizontal="center" vertical="center" wrapText="1"/>
    </xf>
    <xf numFmtId="0" fontId="3" fillId="0" borderId="11" xfId="0" applyNumberFormat="1" applyFont="1" applyBorder="1" applyAlignment="1" applyProtection="1">
      <alignment horizontal="center" vertical="center" wrapText="1"/>
    </xf>
    <xf numFmtId="0" fontId="1" fillId="0" borderId="12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Border="1" applyAlignment="1" applyProtection="1">
      <alignment horizontal="center" vertical="center"/>
    </xf>
    <xf numFmtId="0" fontId="1" fillId="0" borderId="0" xfId="0" applyNumberFormat="1" applyFont="1" applyBorder="1" applyAlignment="1" applyProtection="1">
      <alignment horizontal="center" vertical="center"/>
    </xf>
    <xf numFmtId="0" fontId="1" fillId="0" borderId="5" xfId="0" applyNumberFormat="1" applyFont="1" applyBorder="1" applyAlignment="1" applyProtection="1">
      <alignment horizontal="center" vertical="center"/>
    </xf>
    <xf numFmtId="0" fontId="1" fillId="12" borderId="14" xfId="0" applyFont="1" applyFill="1" applyBorder="1" applyAlignment="1" applyProtection="1">
      <alignment horizontal="center" vertical="center" wrapText="1"/>
      <protection locked="0"/>
    </xf>
    <xf numFmtId="0" fontId="0" fillId="12" borderId="21" xfId="0" applyFill="1" applyBorder="1" applyProtection="1">
      <protection locked="0"/>
    </xf>
    <xf numFmtId="0" fontId="1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10" borderId="3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Border="1" applyProtection="1">
      <protection locked="0"/>
    </xf>
    <xf numFmtId="0" fontId="1" fillId="0" borderId="4" xfId="0" applyFont="1" applyBorder="1" applyProtection="1">
      <protection locked="0"/>
    </xf>
    <xf numFmtId="164" fontId="1" fillId="0" borderId="3" xfId="0" applyNumberFormat="1" applyFont="1" applyBorder="1" applyAlignment="1" applyProtection="1">
      <alignment horizontal="center" vertical="center"/>
    </xf>
    <xf numFmtId="164" fontId="1" fillId="0" borderId="5" xfId="0" applyNumberFormat="1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164" fontId="1" fillId="0" borderId="4" xfId="0" applyNumberFormat="1" applyFont="1" applyBorder="1" applyAlignment="1" applyProtection="1">
      <alignment horizontal="center" vertical="center"/>
    </xf>
    <xf numFmtId="0" fontId="0" fillId="12" borderId="8" xfId="0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1" fillId="0" borderId="0" xfId="0" applyFont="1" applyBorder="1" applyProtection="1">
      <protection locked="0"/>
    </xf>
    <xf numFmtId="0" fontId="1" fillId="0" borderId="6" xfId="0" applyFont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/>
    </xf>
    <xf numFmtId="164" fontId="1" fillId="0" borderId="0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28" fillId="0" borderId="7" xfId="0" applyFont="1" applyBorder="1" applyAlignment="1" applyProtection="1">
      <alignment horizontal="center" vertical="center" wrapText="1"/>
    </xf>
    <xf numFmtId="0" fontId="28" fillId="0" borderId="3" xfId="0" applyFont="1" applyBorder="1" applyAlignment="1" applyProtection="1">
      <alignment horizontal="center" vertical="center" wrapText="1"/>
    </xf>
    <xf numFmtId="0" fontId="28" fillId="0" borderId="2" xfId="0" applyFont="1" applyBorder="1" applyAlignment="1" applyProtection="1">
      <alignment horizontal="center" vertical="center" wrapText="1"/>
    </xf>
    <xf numFmtId="0" fontId="28" fillId="0" borderId="11" xfId="0" applyFont="1" applyBorder="1" applyAlignment="1" applyProtection="1">
      <alignment horizontal="center" vertical="center" wrapText="1"/>
    </xf>
    <xf numFmtId="0" fontId="28" fillId="0" borderId="5" xfId="0" applyFont="1" applyBorder="1" applyAlignment="1" applyProtection="1">
      <alignment horizontal="center" vertical="center" wrapText="1"/>
    </xf>
    <xf numFmtId="0" fontId="28" fillId="0" borderId="4" xfId="0" applyFont="1" applyBorder="1" applyAlignment="1" applyProtection="1">
      <alignment horizontal="center" vertical="center" wrapText="1"/>
    </xf>
    <xf numFmtId="0" fontId="28" fillId="0" borderId="11" xfId="0" applyFont="1" applyBorder="1" applyAlignment="1" applyProtection="1">
      <alignment horizontal="center" vertical="center"/>
    </xf>
    <xf numFmtId="0" fontId="28" fillId="0" borderId="5" xfId="0" applyFont="1" applyBorder="1" applyAlignment="1" applyProtection="1">
      <alignment horizontal="center" vertical="center"/>
    </xf>
    <xf numFmtId="0" fontId="28" fillId="0" borderId="4" xfId="0" applyFont="1" applyBorder="1" applyAlignment="1" applyProtection="1">
      <alignment horizontal="center" vertical="center"/>
    </xf>
    <xf numFmtId="0" fontId="22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20" xfId="0" applyNumberFormat="1" applyFont="1" applyBorder="1" applyAlignment="1" applyProtection="1">
      <alignment horizontal="center" vertical="center" wrapText="1"/>
    </xf>
    <xf numFmtId="0" fontId="4" fillId="0" borderId="5" xfId="0" applyNumberFormat="1" applyFont="1" applyBorder="1" applyAlignment="1" applyProtection="1">
      <alignment horizontal="center" vertical="center" wrapText="1"/>
    </xf>
    <xf numFmtId="0" fontId="4" fillId="0" borderId="20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28" fillId="0" borderId="7" xfId="0" applyFont="1" applyBorder="1" applyAlignment="1" applyProtection="1">
      <alignment horizontal="center" vertical="center"/>
    </xf>
    <xf numFmtId="0" fontId="28" fillId="0" borderId="3" xfId="0" applyFont="1" applyBorder="1" applyAlignment="1" applyProtection="1">
      <alignment horizontal="center" vertical="center"/>
    </xf>
    <xf numFmtId="0" fontId="28" fillId="0" borderId="2" xfId="0" applyFont="1" applyBorder="1" applyAlignment="1" applyProtection="1">
      <alignment horizontal="center" vertical="center"/>
    </xf>
    <xf numFmtId="0" fontId="5" fillId="0" borderId="0" xfId="8" applyFont="1" applyAlignment="1" applyProtection="1">
      <alignment horizontal="center" vertical="center"/>
      <protection locked="0"/>
    </xf>
    <xf numFmtId="0" fontId="4" fillId="0" borderId="0" xfId="8" applyFont="1" applyFill="1" applyAlignment="1" applyProtection="1">
      <alignment horizontal="center" vertical="center" wrapText="1"/>
      <protection locked="0"/>
    </xf>
    <xf numFmtId="0" fontId="4" fillId="0" borderId="0" xfId="8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</xf>
  </cellXfs>
  <cellStyles count="9">
    <cellStyle name="Buena" xfId="1" xr:uid="{00000000-0005-0000-0000-000000000000}"/>
    <cellStyle name="Calculated Data 1d" xfId="2" xr:uid="{00000000-0005-0000-0000-000001000000}"/>
    <cellStyle name="Euro" xfId="3" xr:uid="{00000000-0005-0000-0000-000002000000}"/>
    <cellStyle name="Heading" xfId="4" xr:uid="{00000000-0005-0000-0000-000003000000}"/>
    <cellStyle name="Normal" xfId="0" builtinId="0"/>
    <cellStyle name="Normal 2" xfId="5" xr:uid="{00000000-0005-0000-0000-000005000000}"/>
    <cellStyle name="Normal 3" xfId="8" xr:uid="{00000000-0005-0000-0000-000006000000}"/>
    <cellStyle name="Porcentaje" xfId="6" builtinId="5"/>
    <cellStyle name="Porcentual 2" xfId="7" xr:uid="{00000000-0005-0000-0000-000008000000}"/>
  </cellStyles>
  <dxfs count="44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b/>
        <i val="0"/>
      </font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ont>
        <b/>
        <i val="0"/>
      </font>
    </dxf>
    <dxf>
      <fill>
        <patternFill>
          <bgColor indexed="55"/>
        </patternFill>
      </fill>
    </dxf>
    <dxf>
      <font>
        <b/>
        <i val="0"/>
      </font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b/>
        <i val="0"/>
      </font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10"/>
        </patternFill>
      </fill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55"/>
        </patternFill>
      </fill>
    </dxf>
    <dxf>
      <fill>
        <patternFill>
          <bgColor indexed="10"/>
        </patternFill>
      </fill>
    </dxf>
    <dxf>
      <fill>
        <patternFill>
          <bgColor indexed="55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99"/>
      <color rgb="FF99CCFF"/>
      <color rgb="FFCCFFCC"/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7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Masa</a:t>
            </a:r>
          </a:p>
        </c:rich>
      </c:tx>
      <c:layout>
        <c:manualLayout>
          <c:xMode val="edge"/>
          <c:yMode val="edge"/>
          <c:x val="0.46376733868018821"/>
          <c:y val="3.41881061658736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7681092757351209"/>
          <c:y val="0.14529944849143708"/>
          <c:w val="0.55072366337667111"/>
          <c:h val="0.6068388731112971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Cálculo!$H$12:$H$14</c:f>
              <c:numCache>
                <c:formatCode>General</c:formatCode>
                <c:ptCount val="3"/>
              </c:numCache>
            </c:numRef>
          </c:cat>
          <c:val>
            <c:numRef>
              <c:f>Cálculo!$N$12:$N$14</c:f>
              <c:numCache>
                <c:formatCode>0.0000000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76F4-4DA4-9A0D-473A76CF69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21322424"/>
        <c:axId val="221317328"/>
      </c:barChart>
      <c:catAx>
        <c:axId val="2213224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17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131732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u(x)/x</a:t>
                </a:r>
              </a:p>
            </c:rich>
          </c:tx>
          <c:layout>
            <c:manualLayout>
              <c:xMode val="edge"/>
              <c:yMode val="edge"/>
              <c:x val="0.60869440855496781"/>
              <c:y val="0.8547026541468413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22424"/>
        <c:crosses val="max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7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011" r="0.75000000000000011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7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Volumen</a:t>
            </a:r>
          </a:p>
        </c:rich>
      </c:tx>
      <c:layout>
        <c:manualLayout>
          <c:xMode val="edge"/>
          <c:yMode val="edge"/>
          <c:x val="0.44404297900262463"/>
          <c:y val="3.41881061658736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7545093262517903"/>
          <c:y val="0.14529944849143708"/>
          <c:w val="0.57400671430195693"/>
          <c:h val="0.6068388731112971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Cálculo!$H$45:$H$48</c:f>
              <c:numCache>
                <c:formatCode>General</c:formatCode>
                <c:ptCount val="4"/>
              </c:numCache>
            </c:numRef>
          </c:cat>
          <c:val>
            <c:numRef>
              <c:f>Cálculo!$N$45:$N$48</c:f>
              <c:numCache>
                <c:formatCode>0.000000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0-EE00-45AC-A4E1-11652DE86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21319288"/>
        <c:axId val="221318896"/>
      </c:barChart>
      <c:catAx>
        <c:axId val="2213192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18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1318896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u(x)/x</a:t>
                </a:r>
              </a:p>
            </c:rich>
          </c:tx>
          <c:layout>
            <c:manualLayout>
              <c:xMode val="edge"/>
              <c:yMode val="edge"/>
              <c:x val="0.61732808398950134"/>
              <c:y val="0.8547026541468413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19288"/>
        <c:crosses val="max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7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011" r="0.75000000000000011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7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Peso molecular</a:t>
            </a:r>
          </a:p>
        </c:rich>
      </c:tx>
      <c:layout>
        <c:manualLayout>
          <c:xMode val="edge"/>
          <c:yMode val="edge"/>
          <c:x val="0.39928069362846674"/>
          <c:y val="3.41881061658736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741007194244601"/>
          <c:y val="0.14529944849143708"/>
          <c:w val="0.56115107913669104"/>
          <c:h val="0.5982918467294481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Cálculo!$H$25:$H$27</c:f>
              <c:numCache>
                <c:formatCode>General</c:formatCode>
                <c:ptCount val="3"/>
              </c:numCache>
            </c:numRef>
          </c:cat>
          <c:val>
            <c:numRef>
              <c:f>Cálculo!$N$25:$N$27</c:f>
              <c:numCache>
                <c:formatCode>0.000000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1DE6-4F47-AEAA-BE1106C006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21318504"/>
        <c:axId val="221316152"/>
      </c:barChart>
      <c:catAx>
        <c:axId val="22131850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161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131615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u(x)/x</a:t>
                </a:r>
              </a:p>
            </c:rich>
          </c:tx>
          <c:layout>
            <c:manualLayout>
              <c:xMode val="edge"/>
              <c:yMode val="edge"/>
              <c:x val="0.61510803409635717"/>
              <c:y val="0.8547026541468413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18504"/>
        <c:crosses val="max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7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011" r="0.75000000000000011" t="1" header="0" footer="0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Aportes al resultado final</a:t>
            </a:r>
          </a:p>
        </c:rich>
      </c:tx>
      <c:layout>
        <c:manualLayout>
          <c:xMode val="edge"/>
          <c:yMode val="edge"/>
          <c:x val="0.32733809812235004"/>
          <c:y val="2.631560195247087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669064748201441"/>
          <c:y val="0.15789473684210506"/>
          <c:w val="0.58273381294964011"/>
          <c:h val="0.6315789473684211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(Cálculo!$A$12,Cálculo!$A$20,Cálculo!$A$21,Cálculo!$A$25,Cálculo!$A$28,Cálculo!$A$32,Cálculo!$A$36,Cálculo!$A$41,Cálculo!$A$45,Cálculo!$A$68)</c:f>
              <c:strCache>
                <c:ptCount val="10"/>
                <c:pt idx="9">
                  <c:v>Resultado</c:v>
                </c:pt>
              </c:strCache>
            </c:strRef>
          </c:cat>
          <c:val>
            <c:numRef>
              <c:f>(Cálculo!$P$12,Cálculo!$P$20,Cálculo!$P$21,Cálculo!$P$25,Cálculo!$P$28,Cálculo!$P$32,Cálculo!$P$36,Cálculo!$P$41,Cálculo!$P$45,Cálculo!$P$68)</c:f>
              <c:numCache>
                <c:formatCode>0.00000</c:formatCode>
                <c:ptCount val="10"/>
                <c:pt idx="9" formatCode="0.00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67-4400-A0B9-9D815A16C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21316936"/>
        <c:axId val="221320464"/>
      </c:barChart>
      <c:catAx>
        <c:axId val="2213169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204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132046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2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u(x)/x</a:t>
                </a:r>
              </a:p>
            </c:rich>
          </c:tx>
          <c:layout>
            <c:manualLayout>
              <c:xMode val="edge"/>
              <c:yMode val="edge"/>
              <c:x val="0.62589913183928925"/>
              <c:y val="0.8881580978848232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16936"/>
        <c:crosses val="max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011" r="0.75000000000000011" t="1" header="0" footer="0"/>
    <c:pageSetup orientation="landscape" verticalDpi="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Resultado final</a:t>
            </a:r>
          </a:p>
        </c:rich>
      </c:tx>
      <c:layout>
        <c:manualLayout>
          <c:xMode val="edge"/>
          <c:yMode val="edge"/>
          <c:x val="0.39711154855643044"/>
          <c:y val="2.61436154561397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5018019677540807"/>
          <c:y val="9.8039372126755425E-2"/>
          <c:w val="0.59927745015172806"/>
          <c:h val="0.6993475211708560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Cálculo!$A$11:$A$68</c:f>
              <c:strCache>
                <c:ptCount val="58"/>
                <c:pt idx="0">
                  <c:v>PREPARACIÓN DEL PATRÓN</c:v>
                </c:pt>
                <c:pt idx="20">
                  <c:v>ESTANDARIZACIÓN DEL TITULANTE</c:v>
                </c:pt>
                <c:pt idx="29">
                  <c:v>MEDICIÓN DE LA MUESTRA</c:v>
                </c:pt>
                <c:pt idx="44">
                  <c:v>OTROS FACTORES</c:v>
                </c:pt>
                <c:pt idx="54">
                  <c:v>REDONDEO DEL RESULTADO</c:v>
                </c:pt>
                <c:pt idx="55">
                  <c:v>Resultado sin redondear</c:v>
                </c:pt>
                <c:pt idx="56">
                  <c:v>Valor del redondeo</c:v>
                </c:pt>
                <c:pt idx="57">
                  <c:v>Resultado</c:v>
                </c:pt>
              </c:strCache>
            </c:strRef>
          </c:cat>
          <c:val>
            <c:numRef>
              <c:f>Cálculo!$P$11:$P$68</c:f>
              <c:numCache>
                <c:formatCode>0.0000000</c:formatCode>
                <c:ptCount val="58"/>
                <c:pt idx="55" formatCode="0.00000">
                  <c:v>0</c:v>
                </c:pt>
                <c:pt idx="56" formatCode="0.00000">
                  <c:v>0</c:v>
                </c:pt>
                <c:pt idx="57" formatCode="0.00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E8-48AB-A0C6-57C6D617E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21318112"/>
        <c:axId val="224545392"/>
      </c:barChart>
      <c:catAx>
        <c:axId val="2213181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3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45453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454539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2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u(x)/x</a:t>
                </a:r>
              </a:p>
            </c:rich>
          </c:tx>
          <c:layout>
            <c:manualLayout>
              <c:xMode val="edge"/>
              <c:yMode val="edge"/>
              <c:x val="0.61732808398950134"/>
              <c:y val="0.8888904581994515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1318112"/>
        <c:crosses val="max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011" r="0.75000000000000011" t="1" header="0" footer="0"/>
    <c:pageSetup orientation="landscape" verticalDpi="0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Volumenes estandarización</a:t>
            </a:r>
          </a:p>
        </c:rich>
      </c:tx>
      <c:layout>
        <c:manualLayout>
          <c:xMode val="edge"/>
          <c:yMode val="edge"/>
          <c:x val="0.31182819740125073"/>
          <c:y val="3.100762137353151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41935520566896806"/>
          <c:y val="0.13178282103279002"/>
          <c:w val="0.52688218148152388"/>
          <c:h val="0.6356583132169851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Cálculo!$H$32:$H$39</c:f>
              <c:numCache>
                <c:formatCode>General</c:formatCode>
                <c:ptCount val="8"/>
              </c:numCache>
            </c:numRef>
          </c:cat>
          <c:val>
            <c:numRef>
              <c:f>Cálculo!$N$32:$N$39</c:f>
              <c:numCache>
                <c:formatCode>0.00000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3A16-412F-BB0C-005112CB7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24543040"/>
        <c:axId val="224542648"/>
      </c:barChart>
      <c:catAx>
        <c:axId val="22454304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4542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454264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u(x)/x</a:t>
                </a:r>
              </a:p>
            </c:rich>
          </c:tx>
          <c:layout>
            <c:manualLayout>
              <c:xMode val="edge"/>
              <c:yMode val="edge"/>
              <c:x val="0.63440912478532774"/>
              <c:y val="0.8682162055946215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4543040"/>
        <c:crosses val="max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011" r="0.75000000000000011" t="1" header="0" footer="0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Volumenes análisis muestra</a:t>
            </a:r>
          </a:p>
        </c:rich>
      </c:tx>
      <c:layout>
        <c:manualLayout>
          <c:xMode val="edge"/>
          <c:yMode val="edge"/>
          <c:x val="0.30685903392510716"/>
          <c:y val="3.100762137353151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42238229920332709"/>
          <c:y val="0.13178282103279002"/>
          <c:w val="0.52346524260241301"/>
          <c:h val="0.6356583132169851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Cálculo!$H$41:$H$48</c:f>
              <c:numCache>
                <c:formatCode>General</c:formatCode>
                <c:ptCount val="8"/>
              </c:numCache>
            </c:numRef>
          </c:cat>
          <c:val>
            <c:numRef>
              <c:f>Cálculo!$N$41:$N$48</c:f>
              <c:numCache>
                <c:formatCode>0.0000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7963-41EE-9256-253398391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24546960"/>
        <c:axId val="224544608"/>
      </c:barChart>
      <c:catAx>
        <c:axId val="22454696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4544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454460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u(x)/x</a:t>
                </a:r>
              </a:p>
            </c:rich>
          </c:tx>
          <c:layout>
            <c:manualLayout>
              <c:xMode val="edge"/>
              <c:yMode val="edge"/>
              <c:x val="0.63537862115061705"/>
              <c:y val="0.8682162055946215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24546960"/>
        <c:crosses val="max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011" r="0.75000000000000011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jpe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8" Type="http://schemas.openxmlformats.org/officeDocument/2006/relationships/image" Target="../media/image12.wmf"/><Relationship Id="rId3" Type="http://schemas.openxmlformats.org/officeDocument/2006/relationships/image" Target="../media/image7.wmf"/><Relationship Id="rId7" Type="http://schemas.openxmlformats.org/officeDocument/2006/relationships/image" Target="../media/image11.emf"/><Relationship Id="rId2" Type="http://schemas.openxmlformats.org/officeDocument/2006/relationships/image" Target="../media/image6.wmf"/><Relationship Id="rId1" Type="http://schemas.openxmlformats.org/officeDocument/2006/relationships/image" Target="../media/image5.wmf"/><Relationship Id="rId6" Type="http://schemas.openxmlformats.org/officeDocument/2006/relationships/image" Target="../media/image10.emf"/><Relationship Id="rId5" Type="http://schemas.openxmlformats.org/officeDocument/2006/relationships/image" Target="../media/image9.emf"/><Relationship Id="rId4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222250</xdr:colOff>
          <xdr:row>94</xdr:row>
          <xdr:rowOff>50800</xdr:rowOff>
        </xdr:from>
        <xdr:to>
          <xdr:col>2</xdr:col>
          <xdr:colOff>1555750</xdr:colOff>
          <xdr:row>96</xdr:row>
          <xdr:rowOff>133350</xdr:rowOff>
        </xdr:to>
        <xdr:sp macro="" textlink="">
          <xdr:nvSpPr>
            <xdr:cNvPr id="207911" name="Object 39" hidden="1">
              <a:extLst>
                <a:ext uri="{63B3BB69-23CF-44E3-9099-C40C66FF867C}">
                  <a14:compatExt spid="_x0000_s207911"/>
                </a:ext>
                <a:ext uri="{FF2B5EF4-FFF2-40B4-BE49-F238E27FC236}">
                  <a16:creationId xmlns:a16="http://schemas.microsoft.com/office/drawing/2014/main" id="{00000000-0008-0000-0000-0000272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165100</xdr:colOff>
          <xdr:row>102</xdr:row>
          <xdr:rowOff>31750</xdr:rowOff>
        </xdr:from>
        <xdr:to>
          <xdr:col>6</xdr:col>
          <xdr:colOff>609600</xdr:colOff>
          <xdr:row>103</xdr:row>
          <xdr:rowOff>12700</xdr:rowOff>
        </xdr:to>
        <xdr:sp macro="" textlink="">
          <xdr:nvSpPr>
            <xdr:cNvPr id="207913" name="Object 41" hidden="1">
              <a:extLst>
                <a:ext uri="{63B3BB69-23CF-44E3-9099-C40C66FF867C}">
                  <a14:compatExt spid="_x0000_s207913"/>
                </a:ext>
                <a:ext uri="{FF2B5EF4-FFF2-40B4-BE49-F238E27FC236}">
                  <a16:creationId xmlns:a16="http://schemas.microsoft.com/office/drawing/2014/main" id="{00000000-0008-0000-0000-0000292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103</xdr:row>
          <xdr:rowOff>133350</xdr:rowOff>
        </xdr:from>
        <xdr:to>
          <xdr:col>6</xdr:col>
          <xdr:colOff>584200</xdr:colOff>
          <xdr:row>103</xdr:row>
          <xdr:rowOff>393700</xdr:rowOff>
        </xdr:to>
        <xdr:sp macro="" textlink="">
          <xdr:nvSpPr>
            <xdr:cNvPr id="207914" name="Object 42" hidden="1">
              <a:extLst>
                <a:ext uri="{63B3BB69-23CF-44E3-9099-C40C66FF867C}">
                  <a14:compatExt spid="_x0000_s207914"/>
                </a:ext>
                <a:ext uri="{FF2B5EF4-FFF2-40B4-BE49-F238E27FC236}">
                  <a16:creationId xmlns:a16="http://schemas.microsoft.com/office/drawing/2014/main" id="{00000000-0008-0000-0000-00002A2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199390</xdr:colOff>
      <xdr:row>0</xdr:row>
      <xdr:rowOff>105410</xdr:rowOff>
    </xdr:from>
    <xdr:to>
      <xdr:col>1</xdr:col>
      <xdr:colOff>480060</xdr:colOff>
      <xdr:row>2</xdr:row>
      <xdr:rowOff>167640</xdr:rowOff>
    </xdr:to>
    <xdr:pic>
      <xdr:nvPicPr>
        <xdr:cNvPr id="8" name="Imagen 3">
          <a:extLst>
            <a:ext uri="{FF2B5EF4-FFF2-40B4-BE49-F238E27FC236}">
              <a16:creationId xmlns:a16="http://schemas.microsoft.com/office/drawing/2014/main" id="{C47D2653-BA12-4D22-8F85-B5B3B6AB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" y="105410"/>
          <a:ext cx="753110" cy="382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9525</xdr:colOff>
      <xdr:row>82</xdr:row>
      <xdr:rowOff>180975</xdr:rowOff>
    </xdr:from>
    <xdr:to>
      <xdr:col>8</xdr:col>
      <xdr:colOff>676275</xdr:colOff>
      <xdr:row>92</xdr:row>
      <xdr:rowOff>152400</xdr:rowOff>
    </xdr:to>
    <xdr:graphicFrame macro="">
      <xdr:nvGraphicFramePr>
        <xdr:cNvPr id="204251" name="Gráfico 2">
          <a:extLst>
            <a:ext uri="{FF2B5EF4-FFF2-40B4-BE49-F238E27FC236}">
              <a16:creationId xmlns:a16="http://schemas.microsoft.com/office/drawing/2014/main" id="{00000000-0008-0000-0100-0000DB1D0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9</xdr:col>
      <xdr:colOff>19050</xdr:colOff>
      <xdr:row>82</xdr:row>
      <xdr:rowOff>180975</xdr:rowOff>
    </xdr:from>
    <xdr:to>
      <xdr:col>13</xdr:col>
      <xdr:colOff>400050</xdr:colOff>
      <xdr:row>92</xdr:row>
      <xdr:rowOff>152400</xdr:rowOff>
    </xdr:to>
    <xdr:graphicFrame macro="">
      <xdr:nvGraphicFramePr>
        <xdr:cNvPr id="204252" name="Gráfico 3">
          <a:extLst>
            <a:ext uri="{FF2B5EF4-FFF2-40B4-BE49-F238E27FC236}">
              <a16:creationId xmlns:a16="http://schemas.microsoft.com/office/drawing/2014/main" id="{00000000-0008-0000-0100-0000DC1D0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absolute">
    <xdr:from>
      <xdr:col>13</xdr:col>
      <xdr:colOff>552450</xdr:colOff>
      <xdr:row>82</xdr:row>
      <xdr:rowOff>180975</xdr:rowOff>
    </xdr:from>
    <xdr:to>
      <xdr:col>17</xdr:col>
      <xdr:colOff>276225</xdr:colOff>
      <xdr:row>92</xdr:row>
      <xdr:rowOff>152400</xdr:rowOff>
    </xdr:to>
    <xdr:graphicFrame macro="">
      <xdr:nvGraphicFramePr>
        <xdr:cNvPr id="204253" name="Gráfico 4">
          <a:extLst>
            <a:ext uri="{FF2B5EF4-FFF2-40B4-BE49-F238E27FC236}">
              <a16:creationId xmlns:a16="http://schemas.microsoft.com/office/drawing/2014/main" id="{00000000-0008-0000-0100-0000DD1D0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5</xdr:col>
      <xdr:colOff>9525</xdr:colOff>
      <xdr:row>93</xdr:row>
      <xdr:rowOff>66675</xdr:rowOff>
    </xdr:from>
    <xdr:to>
      <xdr:col>8</xdr:col>
      <xdr:colOff>695325</xdr:colOff>
      <xdr:row>106</xdr:row>
      <xdr:rowOff>66675</xdr:rowOff>
    </xdr:to>
    <xdr:graphicFrame macro="">
      <xdr:nvGraphicFramePr>
        <xdr:cNvPr id="204254" name="Gráfico 5">
          <a:extLst>
            <a:ext uri="{FF2B5EF4-FFF2-40B4-BE49-F238E27FC236}">
              <a16:creationId xmlns:a16="http://schemas.microsoft.com/office/drawing/2014/main" id="{00000000-0008-0000-0100-0000DE1D0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absolute">
    <xdr:from>
      <xdr:col>9</xdr:col>
      <xdr:colOff>19050</xdr:colOff>
      <xdr:row>93</xdr:row>
      <xdr:rowOff>66675</xdr:rowOff>
    </xdr:from>
    <xdr:to>
      <xdr:col>13</xdr:col>
      <xdr:colOff>400050</xdr:colOff>
      <xdr:row>106</xdr:row>
      <xdr:rowOff>85725</xdr:rowOff>
    </xdr:to>
    <xdr:graphicFrame macro="">
      <xdr:nvGraphicFramePr>
        <xdr:cNvPr id="204255" name="Gráfico 6">
          <a:extLst>
            <a:ext uri="{FF2B5EF4-FFF2-40B4-BE49-F238E27FC236}">
              <a16:creationId xmlns:a16="http://schemas.microsoft.com/office/drawing/2014/main" id="{00000000-0008-0000-0100-0000DF1D0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27</xdr:row>
          <xdr:rowOff>107950</xdr:rowOff>
        </xdr:from>
        <xdr:to>
          <xdr:col>20</xdr:col>
          <xdr:colOff>914400</xdr:colOff>
          <xdr:row>29</xdr:row>
          <xdr:rowOff>50800</xdr:rowOff>
        </xdr:to>
        <xdr:sp macro="" textlink="">
          <xdr:nvSpPr>
            <xdr:cNvPr id="203791" name="Object 15" hidden="1">
              <a:extLst>
                <a:ext uri="{63B3BB69-23CF-44E3-9099-C40C66FF867C}">
                  <a14:compatExt spid="_x0000_s203791"/>
                </a:ext>
                <a:ext uri="{FF2B5EF4-FFF2-40B4-BE49-F238E27FC236}">
                  <a16:creationId xmlns:a16="http://schemas.microsoft.com/office/drawing/2014/main" id="{00000000-0008-0000-0100-00000F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24</xdr:row>
          <xdr:rowOff>107950</xdr:rowOff>
        </xdr:from>
        <xdr:to>
          <xdr:col>20</xdr:col>
          <xdr:colOff>914400</xdr:colOff>
          <xdr:row>26</xdr:row>
          <xdr:rowOff>50800</xdr:rowOff>
        </xdr:to>
        <xdr:sp macro="" textlink="">
          <xdr:nvSpPr>
            <xdr:cNvPr id="203792" name="Object 16" hidden="1">
              <a:extLst>
                <a:ext uri="{63B3BB69-23CF-44E3-9099-C40C66FF867C}">
                  <a14:compatExt spid="_x0000_s203792"/>
                </a:ext>
                <a:ext uri="{FF2B5EF4-FFF2-40B4-BE49-F238E27FC236}">
                  <a16:creationId xmlns:a16="http://schemas.microsoft.com/office/drawing/2014/main" id="{00000000-0008-0000-0100-000010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11</xdr:row>
          <xdr:rowOff>88900</xdr:rowOff>
        </xdr:from>
        <xdr:to>
          <xdr:col>20</xdr:col>
          <xdr:colOff>762000</xdr:colOff>
          <xdr:row>13</xdr:row>
          <xdr:rowOff>12700</xdr:rowOff>
        </xdr:to>
        <xdr:sp macro="" textlink="">
          <xdr:nvSpPr>
            <xdr:cNvPr id="203793" name="Object 17" hidden="1">
              <a:extLst>
                <a:ext uri="{63B3BB69-23CF-44E3-9099-C40C66FF867C}">
                  <a14:compatExt spid="_x0000_s203793"/>
                </a:ext>
                <a:ext uri="{FF2B5EF4-FFF2-40B4-BE49-F238E27FC236}">
                  <a16:creationId xmlns:a16="http://schemas.microsoft.com/office/drawing/2014/main" id="{00000000-0008-0000-0100-000011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88900</xdr:colOff>
          <xdr:row>21</xdr:row>
          <xdr:rowOff>31750</xdr:rowOff>
        </xdr:from>
        <xdr:to>
          <xdr:col>20</xdr:col>
          <xdr:colOff>876300</xdr:colOff>
          <xdr:row>22</xdr:row>
          <xdr:rowOff>127000</xdr:rowOff>
        </xdr:to>
        <xdr:sp macro="" textlink="">
          <xdr:nvSpPr>
            <xdr:cNvPr id="203794" name="Object 18" hidden="1">
              <a:extLst>
                <a:ext uri="{63B3BB69-23CF-44E3-9099-C40C66FF867C}">
                  <a14:compatExt spid="_x0000_s203794"/>
                </a:ext>
                <a:ext uri="{FF2B5EF4-FFF2-40B4-BE49-F238E27FC236}">
                  <a16:creationId xmlns:a16="http://schemas.microsoft.com/office/drawing/2014/main" id="{00000000-0008-0000-0100-000012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88900</xdr:colOff>
          <xdr:row>32</xdr:row>
          <xdr:rowOff>31750</xdr:rowOff>
        </xdr:from>
        <xdr:to>
          <xdr:col>20</xdr:col>
          <xdr:colOff>876300</xdr:colOff>
          <xdr:row>33</xdr:row>
          <xdr:rowOff>127000</xdr:rowOff>
        </xdr:to>
        <xdr:sp macro="" textlink="">
          <xdr:nvSpPr>
            <xdr:cNvPr id="203795" name="Object 19" hidden="1">
              <a:extLst>
                <a:ext uri="{63B3BB69-23CF-44E3-9099-C40C66FF867C}">
                  <a14:compatExt spid="_x0000_s203795"/>
                </a:ext>
                <a:ext uri="{FF2B5EF4-FFF2-40B4-BE49-F238E27FC236}">
                  <a16:creationId xmlns:a16="http://schemas.microsoft.com/office/drawing/2014/main" id="{00000000-0008-0000-0100-000013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36</xdr:row>
          <xdr:rowOff>50800</xdr:rowOff>
        </xdr:from>
        <xdr:to>
          <xdr:col>20</xdr:col>
          <xdr:colOff>850900</xdr:colOff>
          <xdr:row>38</xdr:row>
          <xdr:rowOff>0</xdr:rowOff>
        </xdr:to>
        <xdr:sp macro="" textlink="">
          <xdr:nvSpPr>
            <xdr:cNvPr id="203796" name="Object 20" hidden="1">
              <a:extLst>
                <a:ext uri="{63B3BB69-23CF-44E3-9099-C40C66FF867C}">
                  <a14:compatExt spid="_x0000_s203796"/>
                </a:ext>
                <a:ext uri="{FF2B5EF4-FFF2-40B4-BE49-F238E27FC236}">
                  <a16:creationId xmlns:a16="http://schemas.microsoft.com/office/drawing/2014/main" id="{00000000-0008-0000-0100-000014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88900</xdr:colOff>
          <xdr:row>41</xdr:row>
          <xdr:rowOff>12700</xdr:rowOff>
        </xdr:from>
        <xdr:to>
          <xdr:col>20</xdr:col>
          <xdr:colOff>876300</xdr:colOff>
          <xdr:row>42</xdr:row>
          <xdr:rowOff>114300</xdr:rowOff>
        </xdr:to>
        <xdr:sp macro="" textlink="">
          <xdr:nvSpPr>
            <xdr:cNvPr id="203797" name="Object 21" hidden="1">
              <a:extLst>
                <a:ext uri="{63B3BB69-23CF-44E3-9099-C40C66FF867C}">
                  <a14:compatExt spid="_x0000_s203797"/>
                </a:ext>
                <a:ext uri="{FF2B5EF4-FFF2-40B4-BE49-F238E27FC236}">
                  <a16:creationId xmlns:a16="http://schemas.microsoft.com/office/drawing/2014/main" id="{00000000-0008-0000-0100-000015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45</xdr:row>
          <xdr:rowOff>12700</xdr:rowOff>
        </xdr:from>
        <xdr:to>
          <xdr:col>20</xdr:col>
          <xdr:colOff>869950</xdr:colOff>
          <xdr:row>46</xdr:row>
          <xdr:rowOff>107950</xdr:rowOff>
        </xdr:to>
        <xdr:sp macro="" textlink="">
          <xdr:nvSpPr>
            <xdr:cNvPr id="203798" name="Object 22" hidden="1">
              <a:extLst>
                <a:ext uri="{63B3BB69-23CF-44E3-9099-C40C66FF867C}">
                  <a14:compatExt spid="_x0000_s203798"/>
                </a:ext>
                <a:ext uri="{FF2B5EF4-FFF2-40B4-BE49-F238E27FC236}">
                  <a16:creationId xmlns:a16="http://schemas.microsoft.com/office/drawing/2014/main" id="{00000000-0008-0000-0100-000016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absolute">
    <xdr:from>
      <xdr:col>13</xdr:col>
      <xdr:colOff>561975</xdr:colOff>
      <xdr:row>93</xdr:row>
      <xdr:rowOff>66675</xdr:rowOff>
    </xdr:from>
    <xdr:to>
      <xdr:col>17</xdr:col>
      <xdr:colOff>295275</xdr:colOff>
      <xdr:row>104</xdr:row>
      <xdr:rowOff>66675</xdr:rowOff>
    </xdr:to>
    <xdr:graphicFrame macro="">
      <xdr:nvGraphicFramePr>
        <xdr:cNvPr id="204257" name="Gráfico 76">
          <a:extLst>
            <a:ext uri="{FF2B5EF4-FFF2-40B4-BE49-F238E27FC236}">
              <a16:creationId xmlns:a16="http://schemas.microsoft.com/office/drawing/2014/main" id="{00000000-0008-0000-0100-0000E11D0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absolute">
    <xdr:from>
      <xdr:col>18</xdr:col>
      <xdr:colOff>9525</xdr:colOff>
      <xdr:row>93</xdr:row>
      <xdr:rowOff>66675</xdr:rowOff>
    </xdr:from>
    <xdr:to>
      <xdr:col>22</xdr:col>
      <xdr:colOff>247650</xdr:colOff>
      <xdr:row>104</xdr:row>
      <xdr:rowOff>66675</xdr:rowOff>
    </xdr:to>
    <xdr:graphicFrame macro="">
      <xdr:nvGraphicFramePr>
        <xdr:cNvPr id="204258" name="Gráfico 77">
          <a:extLst>
            <a:ext uri="{FF2B5EF4-FFF2-40B4-BE49-F238E27FC236}">
              <a16:creationId xmlns:a16="http://schemas.microsoft.com/office/drawing/2014/main" id="{00000000-0008-0000-0100-0000E21D0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49</xdr:row>
          <xdr:rowOff>12700</xdr:rowOff>
        </xdr:from>
        <xdr:to>
          <xdr:col>20</xdr:col>
          <xdr:colOff>869950</xdr:colOff>
          <xdr:row>50</xdr:row>
          <xdr:rowOff>107950</xdr:rowOff>
        </xdr:to>
        <xdr:sp macro="" textlink="">
          <xdr:nvSpPr>
            <xdr:cNvPr id="203800" name="Object 24" hidden="1">
              <a:extLst>
                <a:ext uri="{63B3BB69-23CF-44E3-9099-C40C66FF867C}">
                  <a14:compatExt spid="_x0000_s203800"/>
                </a:ext>
                <a:ext uri="{FF2B5EF4-FFF2-40B4-BE49-F238E27FC236}">
                  <a16:creationId xmlns:a16="http://schemas.microsoft.com/office/drawing/2014/main" id="{00000000-0008-0000-0100-000018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209550</xdr:colOff>
          <xdr:row>66</xdr:row>
          <xdr:rowOff>88900</xdr:rowOff>
        </xdr:from>
        <xdr:to>
          <xdr:col>20</xdr:col>
          <xdr:colOff>679450</xdr:colOff>
          <xdr:row>66</xdr:row>
          <xdr:rowOff>247650</xdr:rowOff>
        </xdr:to>
        <xdr:sp macro="" textlink="">
          <xdr:nvSpPr>
            <xdr:cNvPr id="204093" name="Object 317" hidden="1">
              <a:extLst>
                <a:ext uri="{63B3BB69-23CF-44E3-9099-C40C66FF867C}">
                  <a14:compatExt spid="_x0000_s204093"/>
                </a:ext>
                <a:ext uri="{FF2B5EF4-FFF2-40B4-BE49-F238E27FC236}">
                  <a16:creationId xmlns:a16="http://schemas.microsoft.com/office/drawing/2014/main" id="{00000000-0008-0000-0100-00003D1D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14</xdr:row>
          <xdr:rowOff>88900</xdr:rowOff>
        </xdr:from>
        <xdr:to>
          <xdr:col>20</xdr:col>
          <xdr:colOff>762000</xdr:colOff>
          <xdr:row>16</xdr:row>
          <xdr:rowOff>12700</xdr:rowOff>
        </xdr:to>
        <xdr:sp macro="" textlink="">
          <xdr:nvSpPr>
            <xdr:cNvPr id="204096" name="Object 320" hidden="1">
              <a:extLst>
                <a:ext uri="{63B3BB69-23CF-44E3-9099-C40C66FF867C}">
                  <a14:compatExt spid="_x0000_s204096"/>
                </a:ext>
                <a:ext uri="{FF2B5EF4-FFF2-40B4-BE49-F238E27FC236}">
                  <a16:creationId xmlns:a16="http://schemas.microsoft.com/office/drawing/2014/main" id="{00000000-0008-0000-0100-0000401D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17</xdr:row>
          <xdr:rowOff>95250</xdr:rowOff>
        </xdr:from>
        <xdr:to>
          <xdr:col>20</xdr:col>
          <xdr:colOff>755650</xdr:colOff>
          <xdr:row>18</xdr:row>
          <xdr:rowOff>69850</xdr:rowOff>
        </xdr:to>
        <xdr:sp macro="" textlink="">
          <xdr:nvSpPr>
            <xdr:cNvPr id="204099" name="Object 323" hidden="1">
              <a:extLst>
                <a:ext uri="{63B3BB69-23CF-44E3-9099-C40C66FF867C}">
                  <a14:compatExt spid="_x0000_s204099"/>
                </a:ext>
                <a:ext uri="{FF2B5EF4-FFF2-40B4-BE49-F238E27FC236}">
                  <a16:creationId xmlns:a16="http://schemas.microsoft.com/office/drawing/2014/main" id="{00000000-0008-0000-0100-0000431D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52</xdr:row>
          <xdr:rowOff>95250</xdr:rowOff>
        </xdr:from>
        <xdr:to>
          <xdr:col>20</xdr:col>
          <xdr:colOff>755650</xdr:colOff>
          <xdr:row>53</xdr:row>
          <xdr:rowOff>69850</xdr:rowOff>
        </xdr:to>
        <xdr:sp macro="" textlink="">
          <xdr:nvSpPr>
            <xdr:cNvPr id="204107" name="Object 331" hidden="1">
              <a:extLst>
                <a:ext uri="{63B3BB69-23CF-44E3-9099-C40C66FF867C}">
                  <a14:compatExt spid="_x0000_s204107"/>
                </a:ext>
                <a:ext uri="{FF2B5EF4-FFF2-40B4-BE49-F238E27FC236}">
                  <a16:creationId xmlns:a16="http://schemas.microsoft.com/office/drawing/2014/main" id="{00000000-0008-0000-0100-00004B1D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222250</xdr:colOff>
          <xdr:row>56</xdr:row>
          <xdr:rowOff>114300</xdr:rowOff>
        </xdr:from>
        <xdr:to>
          <xdr:col>20</xdr:col>
          <xdr:colOff>781050</xdr:colOff>
          <xdr:row>57</xdr:row>
          <xdr:rowOff>88900</xdr:rowOff>
        </xdr:to>
        <xdr:sp macro="" textlink="">
          <xdr:nvSpPr>
            <xdr:cNvPr id="204109" name="Object 333" hidden="1">
              <a:extLst>
                <a:ext uri="{63B3BB69-23CF-44E3-9099-C40C66FF867C}">
                  <a14:compatExt spid="_x0000_s204109"/>
                </a:ext>
                <a:ext uri="{FF2B5EF4-FFF2-40B4-BE49-F238E27FC236}">
                  <a16:creationId xmlns:a16="http://schemas.microsoft.com/office/drawing/2014/main" id="{00000000-0008-0000-0100-00004D1D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133350</xdr:colOff>
          <xdr:row>59</xdr:row>
          <xdr:rowOff>19050</xdr:rowOff>
        </xdr:from>
        <xdr:to>
          <xdr:col>20</xdr:col>
          <xdr:colOff>793750</xdr:colOff>
          <xdr:row>59</xdr:row>
          <xdr:rowOff>152400</xdr:rowOff>
        </xdr:to>
        <xdr:sp macro="" textlink="">
          <xdr:nvSpPr>
            <xdr:cNvPr id="204110" name="Object 334" hidden="1">
              <a:extLst>
                <a:ext uri="{63B3BB69-23CF-44E3-9099-C40C66FF867C}">
                  <a14:compatExt spid="_x0000_s204110"/>
                </a:ext>
                <a:ext uri="{FF2B5EF4-FFF2-40B4-BE49-F238E27FC236}">
                  <a16:creationId xmlns:a16="http://schemas.microsoft.com/office/drawing/2014/main" id="{00000000-0008-0000-0100-00004E1D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</xdr:colOff>
      <xdr:row>0</xdr:row>
      <xdr:rowOff>1</xdr:rowOff>
    </xdr:from>
    <xdr:to>
      <xdr:col>0</xdr:col>
      <xdr:colOff>952501</xdr:colOff>
      <xdr:row>3</xdr:row>
      <xdr:rowOff>20510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952500" cy="506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3</xdr:row>
      <xdr:rowOff>20509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2500" cy="5062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788476</xdr:colOff>
      <xdr:row>2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88476" cy="4191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CUMENTACION\SYS\NORMAS\Te01\TE015003\isocinetic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pia%20seguridad\Mis%20documentos\Asesorias\Escritos%20GCS\Calculos\Incertidumbre%20complet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Método 1-Circular"/>
      <sheetName val="Método 1-Rectangular"/>
      <sheetName val="Método 2"/>
      <sheetName val="Método 3-Orsat"/>
      <sheetName val="Método 4"/>
      <sheetName val="Método 5-1"/>
      <sheetName val="Método 5-2"/>
      <sheetName val="Método 5-3"/>
      <sheetName val="Método 5-Resumen"/>
      <sheetName val="Método 5-Gravimetría"/>
      <sheetName val="Método 5-Resultados"/>
      <sheetName val="Fracción de diámetro"/>
      <sheetName val="Language"/>
      <sheetName val="Unidades"/>
      <sheetName val="Dialog Control"/>
      <sheetName val="isoCALC Dialog"/>
      <sheetName val="Title Page Dialog"/>
      <sheetName val="M1 Circular Dialog"/>
      <sheetName val="M1 Rectangular Dialog"/>
      <sheetName val="Method 2 Dialog"/>
      <sheetName val="Method 3 Dialog"/>
      <sheetName val="Method 4 Dialog"/>
      <sheetName val="M5 Run 1 Dialog"/>
      <sheetName val="M5 Run 2 Dialog"/>
      <sheetName val="Off Screen Values"/>
      <sheetName val="Messages"/>
      <sheetName val="MinPtsModule"/>
      <sheetName val="Units Module"/>
      <sheetName val="ml g Toggle Module"/>
      <sheetName val="M5 Run 3 Dialog"/>
      <sheetName val="M5 Recovery Dialog"/>
      <sheetName val="M5 Analytical Dialog"/>
      <sheetName val="M5 Results Dialog"/>
      <sheetName val="Help Module"/>
      <sheetName val="Print Module"/>
      <sheetName val="CheckBoxModule"/>
      <sheetName val="Protection Module"/>
      <sheetName val="Print Setup Module"/>
      <sheetName val="Headings Module"/>
    </sheetNames>
    <sheetDataSet>
      <sheetData sheetId="0"/>
      <sheetData sheetId="1">
        <row r="13">
          <cell r="E13" t="str">
            <v/>
          </cell>
        </row>
        <row r="36">
          <cell r="F36" t="str">
            <v/>
          </cell>
          <cell r="H36" t="str">
            <v/>
          </cell>
        </row>
      </sheetData>
      <sheetData sheetId="2">
        <row r="15">
          <cell r="E15" t="str">
            <v/>
          </cell>
        </row>
        <row r="29">
          <cell r="F29" t="str">
            <v/>
          </cell>
          <cell r="H29" t="str">
            <v/>
          </cell>
        </row>
      </sheetData>
      <sheetData sheetId="3"/>
      <sheetData sheetId="4">
        <row r="19">
          <cell r="E19" t="str">
            <v/>
          </cell>
          <cell r="F19" t="str">
            <v/>
          </cell>
          <cell r="G19" t="str">
            <v/>
          </cell>
        </row>
        <row r="33">
          <cell r="E33" t="str">
            <v/>
          </cell>
          <cell r="F33" t="str">
            <v/>
          </cell>
          <cell r="G33" t="str">
            <v/>
          </cell>
        </row>
        <row r="47">
          <cell r="E47" t="str">
            <v/>
          </cell>
          <cell r="F47" t="str">
            <v/>
          </cell>
          <cell r="G47" t="str">
            <v/>
          </cell>
        </row>
      </sheetData>
      <sheetData sheetId="5">
        <row r="21">
          <cell r="D21" t="str">
            <v/>
          </cell>
        </row>
        <row r="22">
          <cell r="D22" t="str">
            <v/>
          </cell>
        </row>
        <row r="38">
          <cell r="D38" t="str">
            <v/>
          </cell>
        </row>
        <row r="39">
          <cell r="D39" t="str">
            <v/>
          </cell>
        </row>
        <row r="55">
          <cell r="D55" t="str">
            <v/>
          </cell>
        </row>
        <row r="56">
          <cell r="D56" t="str">
            <v/>
          </cell>
        </row>
      </sheetData>
      <sheetData sheetId="6">
        <row r="5">
          <cell r="J5" t="str">
            <v/>
          </cell>
        </row>
        <row r="9">
          <cell r="E9" t="str">
            <v/>
          </cell>
        </row>
        <row r="10">
          <cell r="L10" t="str">
            <v/>
          </cell>
        </row>
        <row r="12">
          <cell r="L12" t="str">
            <v/>
          </cell>
        </row>
        <row r="20">
          <cell r="E20" t="str">
            <v xml:space="preserve"> </v>
          </cell>
        </row>
        <row r="21">
          <cell r="E21" t="str">
            <v xml:space="preserve"> </v>
          </cell>
        </row>
        <row r="30">
          <cell r="C30" t="str">
            <v xml:space="preserve"> </v>
          </cell>
          <cell r="D30" t="str">
            <v xml:space="preserve"> </v>
          </cell>
        </row>
        <row r="58">
          <cell r="B58" t="str">
            <v/>
          </cell>
          <cell r="C58" t="str">
            <v/>
          </cell>
          <cell r="D58" t="str">
            <v/>
          </cell>
        </row>
        <row r="59">
          <cell r="G59" t="str">
            <v/>
          </cell>
          <cell r="H59" t="str">
            <v/>
          </cell>
          <cell r="N59" t="str">
            <v/>
          </cell>
        </row>
        <row r="60">
          <cell r="I60" t="str">
            <v/>
          </cell>
        </row>
      </sheetData>
      <sheetData sheetId="7">
        <row r="5">
          <cell r="J5" t="str">
            <v/>
          </cell>
        </row>
        <row r="9">
          <cell r="E9" t="str">
            <v/>
          </cell>
        </row>
        <row r="10">
          <cell r="L10" t="str">
            <v/>
          </cell>
        </row>
        <row r="12">
          <cell r="L12" t="str">
            <v/>
          </cell>
        </row>
        <row r="20">
          <cell r="E20" t="str">
            <v/>
          </cell>
        </row>
        <row r="21">
          <cell r="E21" t="str">
            <v/>
          </cell>
        </row>
        <row r="56">
          <cell r="B56" t="str">
            <v/>
          </cell>
          <cell r="C56" t="str">
            <v/>
          </cell>
          <cell r="D56" t="str">
            <v/>
          </cell>
        </row>
        <row r="57">
          <cell r="G57" t="str">
            <v/>
          </cell>
          <cell r="H57" t="str">
            <v/>
          </cell>
          <cell r="N57" t="str">
            <v/>
          </cell>
        </row>
        <row r="58">
          <cell r="I58" t="str">
            <v/>
          </cell>
        </row>
      </sheetData>
      <sheetData sheetId="8">
        <row r="5">
          <cell r="J5" t="str">
            <v/>
          </cell>
        </row>
        <row r="9">
          <cell r="E9" t="str">
            <v/>
          </cell>
        </row>
        <row r="10">
          <cell r="L10" t="str">
            <v/>
          </cell>
        </row>
        <row r="12">
          <cell r="L12" t="str">
            <v/>
          </cell>
        </row>
        <row r="20">
          <cell r="E20" t="str">
            <v/>
          </cell>
        </row>
        <row r="21">
          <cell r="E21" t="str">
            <v/>
          </cell>
        </row>
        <row r="56">
          <cell r="B56" t="str">
            <v/>
          </cell>
          <cell r="C56" t="str">
            <v/>
          </cell>
          <cell r="D56" t="str">
            <v/>
          </cell>
        </row>
        <row r="57">
          <cell r="G57" t="str">
            <v/>
          </cell>
          <cell r="H57" t="str">
            <v/>
          </cell>
          <cell r="N57" t="str">
            <v/>
          </cell>
        </row>
        <row r="58">
          <cell r="I58" t="str">
            <v/>
          </cell>
        </row>
      </sheetData>
      <sheetData sheetId="9">
        <row r="31">
          <cell r="D31" t="str">
            <v/>
          </cell>
          <cell r="E31" t="str">
            <v/>
          </cell>
          <cell r="F31" t="str">
            <v/>
          </cell>
        </row>
        <row r="38">
          <cell r="D38" t="str">
            <v/>
          </cell>
          <cell r="E38" t="str">
            <v/>
          </cell>
          <cell r="F38" t="str">
            <v/>
          </cell>
        </row>
      </sheetData>
      <sheetData sheetId="10">
        <row r="21">
          <cell r="D21" t="str">
            <v/>
          </cell>
          <cell r="E21" t="str">
            <v/>
          </cell>
        </row>
        <row r="22">
          <cell r="E22" t="str">
            <v/>
          </cell>
        </row>
        <row r="39">
          <cell r="D39" t="str">
            <v/>
          </cell>
          <cell r="E39" t="str">
            <v/>
          </cell>
        </row>
        <row r="40">
          <cell r="E40" t="str">
            <v/>
          </cell>
        </row>
        <row r="57">
          <cell r="D57" t="str">
            <v/>
          </cell>
          <cell r="E57" t="str">
            <v/>
          </cell>
        </row>
        <row r="58">
          <cell r="E58" t="str">
            <v/>
          </cell>
        </row>
      </sheetData>
      <sheetData sheetId="11"/>
      <sheetData sheetId="12"/>
      <sheetData sheetId="13"/>
      <sheetData sheetId="14">
        <row r="16">
          <cell r="G16">
            <v>1000</v>
          </cell>
        </row>
        <row r="17">
          <cell r="G17">
            <v>5.6999999999999998E-4</v>
          </cell>
        </row>
        <row r="18">
          <cell r="G18">
            <v>607.1</v>
          </cell>
        </row>
        <row r="19">
          <cell r="G19">
            <v>8.038E-5</v>
          </cell>
        </row>
        <row r="20">
          <cell r="G20">
            <v>34.97</v>
          </cell>
        </row>
        <row r="21">
          <cell r="G21">
            <v>0</v>
          </cell>
        </row>
        <row r="24">
          <cell r="G24">
            <v>273</v>
          </cell>
        </row>
        <row r="25">
          <cell r="G25">
            <v>760</v>
          </cell>
        </row>
        <row r="26">
          <cell r="G26">
            <v>293</v>
          </cell>
        </row>
        <row r="27">
          <cell r="G27">
            <v>0.38579999999999998</v>
          </cell>
        </row>
        <row r="28">
          <cell r="G28">
            <v>1.333E-3</v>
          </cell>
        </row>
        <row r="29">
          <cell r="G29">
            <v>3.454E-3</v>
          </cell>
        </row>
        <row r="30">
          <cell r="G30">
            <v>4.32</v>
          </cell>
        </row>
        <row r="32">
          <cell r="G32">
            <v>0.9</v>
          </cell>
        </row>
        <row r="33">
          <cell r="G33">
            <v>32</v>
          </cell>
        </row>
        <row r="34">
          <cell r="G34">
            <v>25.4</v>
          </cell>
        </row>
        <row r="36">
          <cell r="G36">
            <v>0.99819999999999998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2">
          <cell r="F12" t="b">
            <v>0</v>
          </cell>
        </row>
        <row r="13">
          <cell r="F13" t="b">
            <v>0</v>
          </cell>
        </row>
      </sheetData>
      <sheetData sheetId="26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O"/>
      <sheetName val="DQO (2)"/>
      <sheetName val="EjsEurCh"/>
      <sheetName val="A1"/>
      <sheetName val="A2"/>
      <sheetName val="EDTA"/>
      <sheetName val="Dureza"/>
      <sheetName val="Manual"/>
      <sheetName val="NH4 entrada"/>
      <sheetName val="NH4 todo"/>
      <sheetName val="NH4 patron"/>
      <sheetName val="NH4 estandares"/>
      <sheetName val="NH4 muestra"/>
      <sheetName val="NH4 Abs"/>
      <sheetName val="NH4 Curva"/>
      <sheetName val="NH4"/>
      <sheetName val="NH4 entrada N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>
        <row r="4">
          <cell r="A4" t="str">
            <v>Masa NH4Cl</v>
          </cell>
          <cell r="B4" t="str">
            <v>mptr</v>
          </cell>
          <cell r="C4">
            <v>2.9653999999999998</v>
          </cell>
          <cell r="D4" t="str">
            <v>g</v>
          </cell>
          <cell r="E4">
            <v>2.075250988836451E-4</v>
          </cell>
          <cell r="F4">
            <v>2.9656075250988834</v>
          </cell>
          <cell r="G4">
            <v>2.9653999999999998</v>
          </cell>
          <cell r="H4">
            <v>2.9653999999999998</v>
          </cell>
          <cell r="I4">
            <v>2.9653999999999998</v>
          </cell>
          <cell r="J4">
            <v>2.9653999999999998</v>
          </cell>
          <cell r="K4">
            <v>2.9653999999999998</v>
          </cell>
          <cell r="L4">
            <v>2.9653999999999998</v>
          </cell>
          <cell r="M4">
            <v>2.9653999999999998</v>
          </cell>
          <cell r="N4">
            <v>2.9653999999999998</v>
          </cell>
          <cell r="O4">
            <v>2.9653999999999998</v>
          </cell>
          <cell r="P4">
            <v>2.9653999999999998</v>
          </cell>
          <cell r="Q4">
            <v>2.9653999999999998</v>
          </cell>
          <cell r="R4">
            <v>2.9653999999999998</v>
          </cell>
          <cell r="S4">
            <v>2.9653999999999998</v>
          </cell>
          <cell r="T4">
            <v>2.9653999999999998</v>
          </cell>
          <cell r="U4">
            <v>2.9653999999999998</v>
          </cell>
          <cell r="V4">
            <v>2.9653999999999998</v>
          </cell>
          <cell r="W4">
            <v>2.9653999999999998</v>
          </cell>
          <cell r="X4">
            <v>2.9653999999999998</v>
          </cell>
          <cell r="Y4">
            <v>2.9653999999999998</v>
          </cell>
          <cell r="Z4">
            <v>2.9653999999999998</v>
          </cell>
          <cell r="AA4">
            <v>2.9653999999999998</v>
          </cell>
          <cell r="AB4">
            <v>2.9653999999999998</v>
          </cell>
          <cell r="AC4">
            <v>2.9653999999999998</v>
          </cell>
          <cell r="AD4">
            <v>2.9653999999999998</v>
          </cell>
          <cell r="AE4">
            <v>2.9653999999999998</v>
          </cell>
          <cell r="AF4">
            <v>2.9653999999999998</v>
          </cell>
          <cell r="AG4">
            <v>2.9653999999999998</v>
          </cell>
          <cell r="AH4">
            <v>2.9653999999999998</v>
          </cell>
          <cell r="AI4">
            <v>2.9653999999999998</v>
          </cell>
          <cell r="AJ4">
            <v>2.9653999999999998</v>
          </cell>
        </row>
        <row r="6">
          <cell r="A6" t="str">
            <v>Volumen patrón NH4Cl</v>
          </cell>
          <cell r="B6" t="str">
            <v>Vptr</v>
          </cell>
          <cell r="C6">
            <v>500</v>
          </cell>
          <cell r="D6" t="str">
            <v>mL</v>
          </cell>
          <cell r="E6">
            <v>5.8892557537717225E-4</v>
          </cell>
          <cell r="F6">
            <v>500</v>
          </cell>
          <cell r="G6">
            <v>500</v>
          </cell>
          <cell r="H6">
            <v>500.00058892557536</v>
          </cell>
          <cell r="I6">
            <v>500</v>
          </cell>
          <cell r="J6">
            <v>500</v>
          </cell>
          <cell r="K6">
            <v>500</v>
          </cell>
          <cell r="L6">
            <v>500</v>
          </cell>
          <cell r="M6">
            <v>500</v>
          </cell>
          <cell r="N6">
            <v>500</v>
          </cell>
          <cell r="O6">
            <v>500</v>
          </cell>
          <cell r="P6">
            <v>500</v>
          </cell>
          <cell r="Q6">
            <v>500</v>
          </cell>
          <cell r="R6">
            <v>500</v>
          </cell>
          <cell r="S6">
            <v>500</v>
          </cell>
          <cell r="T6">
            <v>500</v>
          </cell>
          <cell r="U6">
            <v>500</v>
          </cell>
          <cell r="V6">
            <v>500</v>
          </cell>
          <cell r="W6">
            <v>500</v>
          </cell>
          <cell r="X6">
            <v>500</v>
          </cell>
          <cell r="Y6">
            <v>500</v>
          </cell>
          <cell r="Z6">
            <v>500</v>
          </cell>
          <cell r="AA6">
            <v>500</v>
          </cell>
          <cell r="AB6">
            <v>500</v>
          </cell>
          <cell r="AC6">
            <v>500</v>
          </cell>
          <cell r="AD6">
            <v>500</v>
          </cell>
          <cell r="AE6">
            <v>500</v>
          </cell>
          <cell r="AF6">
            <v>500</v>
          </cell>
          <cell r="AG6">
            <v>500</v>
          </cell>
          <cell r="AH6">
            <v>500</v>
          </cell>
          <cell r="AI6">
            <v>500</v>
          </cell>
          <cell r="AJ6">
            <v>500</v>
          </cell>
        </row>
        <row r="7">
          <cell r="A7" t="str">
            <v>Peso molecular NH4Cl</v>
          </cell>
          <cell r="B7" t="str">
            <v>PMNH4Cl</v>
          </cell>
          <cell r="C7">
            <v>53.491460000000004</v>
          </cell>
          <cell r="D7" t="str">
            <v>g/mol</v>
          </cell>
          <cell r="E7">
            <v>2.1903785786930187E-5</v>
          </cell>
          <cell r="F7">
            <v>53.491460000000004</v>
          </cell>
          <cell r="G7">
            <v>53.491460000000004</v>
          </cell>
          <cell r="H7">
            <v>53.491460000000004</v>
          </cell>
          <cell r="I7">
            <v>53.49148190378579</v>
          </cell>
          <cell r="J7">
            <v>53.491460000000004</v>
          </cell>
          <cell r="K7">
            <v>53.491460000000004</v>
          </cell>
          <cell r="L7">
            <v>53.491460000000004</v>
          </cell>
          <cell r="M7">
            <v>53.491460000000004</v>
          </cell>
          <cell r="N7">
            <v>53.491460000000004</v>
          </cell>
          <cell r="O7">
            <v>53.491460000000004</v>
          </cell>
          <cell r="P7">
            <v>53.491460000000004</v>
          </cell>
          <cell r="Q7">
            <v>53.491460000000004</v>
          </cell>
          <cell r="R7">
            <v>53.491460000000004</v>
          </cell>
          <cell r="S7">
            <v>53.491460000000004</v>
          </cell>
          <cell r="T7">
            <v>53.491460000000004</v>
          </cell>
          <cell r="U7">
            <v>53.491460000000004</v>
          </cell>
          <cell r="V7">
            <v>53.491460000000004</v>
          </cell>
          <cell r="W7">
            <v>53.491460000000004</v>
          </cell>
          <cell r="X7">
            <v>53.491460000000004</v>
          </cell>
          <cell r="Y7">
            <v>53.491460000000004</v>
          </cell>
          <cell r="Z7">
            <v>53.491460000000004</v>
          </cell>
          <cell r="AA7">
            <v>53.491460000000004</v>
          </cell>
          <cell r="AB7">
            <v>53.491460000000004</v>
          </cell>
          <cell r="AC7">
            <v>53.491460000000004</v>
          </cell>
          <cell r="AD7">
            <v>53.491460000000004</v>
          </cell>
          <cell r="AE7">
            <v>53.491460000000004</v>
          </cell>
          <cell r="AF7">
            <v>53.491460000000004</v>
          </cell>
          <cell r="AG7">
            <v>53.491460000000004</v>
          </cell>
          <cell r="AH7">
            <v>53.491460000000004</v>
          </cell>
          <cell r="AI7">
            <v>53.491460000000004</v>
          </cell>
          <cell r="AJ7">
            <v>53.491460000000004</v>
          </cell>
        </row>
        <row r="8">
          <cell r="A8" t="str">
            <v>Peso molecular NH4+</v>
          </cell>
          <cell r="B8" t="str">
            <v>PMNH4</v>
          </cell>
          <cell r="C8">
            <v>18.038460000000001</v>
          </cell>
          <cell r="D8" t="str">
            <v>g/mol</v>
          </cell>
          <cell r="E8">
            <v>2.1903785786930187E-5</v>
          </cell>
          <cell r="F8">
            <v>18.038460000000001</v>
          </cell>
          <cell r="G8">
            <v>18.038460000000001</v>
          </cell>
          <cell r="H8">
            <v>18.038460000000001</v>
          </cell>
          <cell r="I8">
            <v>18.038460000000001</v>
          </cell>
          <cell r="J8">
            <v>18.038481903785787</v>
          </cell>
          <cell r="K8">
            <v>18.038460000000001</v>
          </cell>
          <cell r="L8">
            <v>18.038460000000001</v>
          </cell>
          <cell r="M8">
            <v>18.038460000000001</v>
          </cell>
          <cell r="N8">
            <v>18.038460000000001</v>
          </cell>
          <cell r="O8">
            <v>18.038460000000001</v>
          </cell>
          <cell r="P8">
            <v>18.038460000000001</v>
          </cell>
          <cell r="Q8">
            <v>18.038460000000001</v>
          </cell>
          <cell r="R8">
            <v>18.038460000000001</v>
          </cell>
          <cell r="S8">
            <v>18.038460000000001</v>
          </cell>
          <cell r="T8">
            <v>18.038460000000001</v>
          </cell>
          <cell r="U8">
            <v>18.038460000000001</v>
          </cell>
          <cell r="V8">
            <v>18.038460000000001</v>
          </cell>
          <cell r="W8">
            <v>18.038460000000001</v>
          </cell>
          <cell r="X8">
            <v>18.038460000000001</v>
          </cell>
          <cell r="Y8">
            <v>18.038460000000001</v>
          </cell>
          <cell r="Z8">
            <v>18.038460000000001</v>
          </cell>
          <cell r="AA8">
            <v>18.038460000000001</v>
          </cell>
          <cell r="AB8">
            <v>18.038460000000001</v>
          </cell>
          <cell r="AC8">
            <v>18.038460000000001</v>
          </cell>
          <cell r="AD8">
            <v>18.038460000000001</v>
          </cell>
          <cell r="AE8">
            <v>18.038460000000001</v>
          </cell>
          <cell r="AF8">
            <v>18.038460000000001</v>
          </cell>
          <cell r="AG8">
            <v>18.038460000000001</v>
          </cell>
          <cell r="AH8">
            <v>18.038460000000001</v>
          </cell>
          <cell r="AI8">
            <v>18.038460000000001</v>
          </cell>
          <cell r="AJ8">
            <v>18.038460000000001</v>
          </cell>
        </row>
      </sheetData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w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wmf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wmf"/><Relationship Id="rId13" Type="http://schemas.openxmlformats.org/officeDocument/2006/relationships/oleObject" Target="../embeddings/oleObject10.bin"/><Relationship Id="rId18" Type="http://schemas.openxmlformats.org/officeDocument/2006/relationships/oleObject" Target="../embeddings/oleObject14.bin"/><Relationship Id="rId26" Type="http://schemas.openxmlformats.org/officeDocument/2006/relationships/image" Target="../media/image12.wmf"/><Relationship Id="rId3" Type="http://schemas.openxmlformats.org/officeDocument/2006/relationships/vmlDrawing" Target="../drawings/vmlDrawing2.vml"/><Relationship Id="rId21" Type="http://schemas.openxmlformats.org/officeDocument/2006/relationships/oleObject" Target="../embeddings/oleObject16.bin"/><Relationship Id="rId7" Type="http://schemas.openxmlformats.org/officeDocument/2006/relationships/oleObject" Target="../embeddings/oleObject6.bin"/><Relationship Id="rId12" Type="http://schemas.openxmlformats.org/officeDocument/2006/relationships/oleObject" Target="../embeddings/oleObject9.bin"/><Relationship Id="rId17" Type="http://schemas.openxmlformats.org/officeDocument/2006/relationships/image" Target="../media/image8.emf"/><Relationship Id="rId25" Type="http://schemas.openxmlformats.org/officeDocument/2006/relationships/oleObject" Target="../embeddings/oleObject18.bin"/><Relationship Id="rId2" Type="http://schemas.openxmlformats.org/officeDocument/2006/relationships/drawing" Target="../drawings/drawing2.xml"/><Relationship Id="rId16" Type="http://schemas.openxmlformats.org/officeDocument/2006/relationships/oleObject" Target="../embeddings/oleObject13.bin"/><Relationship Id="rId20" Type="http://schemas.openxmlformats.org/officeDocument/2006/relationships/image" Target="../media/image9.emf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5.bin"/><Relationship Id="rId11" Type="http://schemas.openxmlformats.org/officeDocument/2006/relationships/oleObject" Target="../embeddings/oleObject8.bin"/><Relationship Id="rId24" Type="http://schemas.openxmlformats.org/officeDocument/2006/relationships/image" Target="../media/image11.emf"/><Relationship Id="rId5" Type="http://schemas.openxmlformats.org/officeDocument/2006/relationships/image" Target="../media/image5.wmf"/><Relationship Id="rId15" Type="http://schemas.openxmlformats.org/officeDocument/2006/relationships/oleObject" Target="../embeddings/oleObject12.bin"/><Relationship Id="rId23" Type="http://schemas.openxmlformats.org/officeDocument/2006/relationships/oleObject" Target="../embeddings/oleObject17.bin"/><Relationship Id="rId10" Type="http://schemas.openxmlformats.org/officeDocument/2006/relationships/image" Target="../media/image7.wmf"/><Relationship Id="rId19" Type="http://schemas.openxmlformats.org/officeDocument/2006/relationships/oleObject" Target="../embeddings/oleObject15.bin"/><Relationship Id="rId4" Type="http://schemas.openxmlformats.org/officeDocument/2006/relationships/oleObject" Target="../embeddings/oleObject4.bin"/><Relationship Id="rId9" Type="http://schemas.openxmlformats.org/officeDocument/2006/relationships/oleObject" Target="../embeddings/oleObject7.bin"/><Relationship Id="rId14" Type="http://schemas.openxmlformats.org/officeDocument/2006/relationships/oleObject" Target="../embeddings/oleObject11.bin"/><Relationship Id="rId22" Type="http://schemas.openxmlformats.org/officeDocument/2006/relationships/image" Target="../media/image10.emf"/><Relationship Id="rId27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0"/>
  <sheetViews>
    <sheetView tabSelected="1" zoomScaleNormal="100" workbookViewId="0">
      <selection activeCell="K12" sqref="K12"/>
    </sheetView>
  </sheetViews>
  <sheetFormatPr baseColWidth="10" defaultColWidth="11.453125" defaultRowHeight="12.5" x14ac:dyDescent="0.25"/>
  <cols>
    <col min="1" max="1" width="6.7265625" style="292" customWidth="1"/>
    <col min="2" max="2" width="8.7265625" style="292" customWidth="1"/>
    <col min="3" max="3" width="25.54296875" style="292" customWidth="1"/>
    <col min="4" max="4" width="8.7265625" style="292" customWidth="1"/>
    <col min="5" max="5" width="21" style="292" customWidth="1"/>
    <col min="6" max="6" width="8.7265625" style="292" customWidth="1"/>
    <col min="7" max="7" width="10.7265625" style="292" customWidth="1"/>
    <col min="8" max="16384" width="11.453125" style="292"/>
  </cols>
  <sheetData>
    <row r="1" spans="1:7" ht="12.75" customHeight="1" x14ac:dyDescent="0.25">
      <c r="A1" s="329"/>
      <c r="B1" s="330"/>
      <c r="C1" s="388" t="s">
        <v>42</v>
      </c>
      <c r="D1" s="389"/>
      <c r="E1" s="390"/>
      <c r="F1" s="293" t="s">
        <v>140</v>
      </c>
      <c r="G1" s="294" t="s">
        <v>163</v>
      </c>
    </row>
    <row r="2" spans="1:7" ht="12.75" customHeight="1" x14ac:dyDescent="0.25">
      <c r="A2" s="331"/>
      <c r="B2" s="332"/>
      <c r="C2" s="391"/>
      <c r="D2" s="392"/>
      <c r="E2" s="393"/>
      <c r="F2" s="293" t="s">
        <v>141</v>
      </c>
      <c r="G2" s="295" t="s">
        <v>164</v>
      </c>
    </row>
    <row r="3" spans="1:7" ht="24.75" customHeight="1" x14ac:dyDescent="0.25">
      <c r="A3" s="333"/>
      <c r="B3" s="334"/>
      <c r="C3" s="321" t="s">
        <v>160</v>
      </c>
      <c r="D3" s="322"/>
      <c r="E3" s="323"/>
      <c r="F3" s="293" t="s">
        <v>157</v>
      </c>
      <c r="G3" s="294" t="s">
        <v>162</v>
      </c>
    </row>
    <row r="5" spans="1:7" ht="13" x14ac:dyDescent="0.25">
      <c r="A5" s="367" t="s">
        <v>109</v>
      </c>
      <c r="B5" s="367"/>
      <c r="C5" s="367"/>
      <c r="D5" s="367"/>
      <c r="E5" s="367"/>
      <c r="F5" s="367"/>
      <c r="G5" s="367"/>
    </row>
    <row r="6" spans="1:7" ht="25" customHeight="1" x14ac:dyDescent="0.25">
      <c r="A6" s="368"/>
      <c r="B6" s="368"/>
      <c r="C6" s="368"/>
      <c r="D6" s="368"/>
      <c r="E6" s="368"/>
      <c r="F6" s="368"/>
      <c r="G6" s="368"/>
    </row>
    <row r="7" spans="1:7" ht="12.75" customHeight="1" x14ac:dyDescent="0.25">
      <c r="A7" s="380" t="s">
        <v>127</v>
      </c>
      <c r="B7" s="381"/>
      <c r="C7" s="386"/>
      <c r="D7" s="386"/>
      <c r="E7" s="386"/>
      <c r="F7" s="386"/>
      <c r="G7" s="387"/>
    </row>
    <row r="8" spans="1:7" ht="12.75" customHeight="1" x14ac:dyDescent="0.25">
      <c r="A8" s="382" t="s">
        <v>129</v>
      </c>
      <c r="B8" s="383"/>
      <c r="C8" s="375"/>
      <c r="D8" s="375"/>
      <c r="E8" s="375"/>
      <c r="F8" s="375"/>
      <c r="G8" s="364"/>
    </row>
    <row r="9" spans="1:7" ht="12.75" customHeight="1" x14ac:dyDescent="0.25">
      <c r="A9" s="382" t="s">
        <v>128</v>
      </c>
      <c r="B9" s="383"/>
      <c r="C9" s="375"/>
      <c r="D9" s="375"/>
      <c r="E9" s="375"/>
      <c r="F9" s="375"/>
      <c r="G9" s="364"/>
    </row>
    <row r="10" spans="1:7" ht="12.75" customHeight="1" x14ac:dyDescent="0.25">
      <c r="A10" s="382" t="s">
        <v>130</v>
      </c>
      <c r="B10" s="383"/>
      <c r="C10" s="375"/>
      <c r="D10" s="375"/>
      <c r="E10" s="375"/>
      <c r="F10" s="375"/>
      <c r="G10" s="364"/>
    </row>
    <row r="11" spans="1:7" ht="12.75" customHeight="1" x14ac:dyDescent="0.25">
      <c r="A11" s="384" t="s">
        <v>131</v>
      </c>
      <c r="B11" s="385"/>
      <c r="C11" s="376"/>
      <c r="D11" s="376"/>
      <c r="E11" s="376"/>
      <c r="F11" s="376"/>
      <c r="G11" s="366"/>
    </row>
    <row r="12" spans="1:7" x14ac:dyDescent="0.25">
      <c r="A12" s="296"/>
      <c r="B12" s="296"/>
      <c r="C12" s="296"/>
      <c r="D12" s="296"/>
      <c r="E12" s="296"/>
      <c r="F12" s="296"/>
      <c r="G12" s="296"/>
    </row>
    <row r="13" spans="1:7" ht="13" x14ac:dyDescent="0.25">
      <c r="A13" s="367" t="s">
        <v>110</v>
      </c>
      <c r="B13" s="367"/>
      <c r="C13" s="367"/>
      <c r="D13" s="367"/>
      <c r="E13" s="367"/>
      <c r="F13" s="367"/>
      <c r="G13" s="367"/>
    </row>
    <row r="14" spans="1:7" ht="12.75" customHeight="1" x14ac:dyDescent="0.25">
      <c r="A14" s="368"/>
      <c r="B14" s="368"/>
      <c r="C14" s="368"/>
      <c r="D14" s="368"/>
      <c r="E14" s="368"/>
      <c r="F14" s="368"/>
      <c r="G14" s="368"/>
    </row>
    <row r="15" spans="1:7" ht="12.75" customHeight="1" x14ac:dyDescent="0.25">
      <c r="A15" s="368"/>
      <c r="B15" s="368"/>
      <c r="C15" s="368"/>
      <c r="D15" s="368"/>
      <c r="E15" s="368"/>
      <c r="F15" s="368"/>
      <c r="G15" s="368"/>
    </row>
    <row r="16" spans="1:7" ht="40" customHeight="1" x14ac:dyDescent="0.25">
      <c r="A16" s="368"/>
      <c r="B16" s="368"/>
      <c r="C16" s="368"/>
      <c r="D16" s="368"/>
      <c r="E16" s="368"/>
      <c r="F16" s="368"/>
      <c r="G16" s="368"/>
    </row>
    <row r="17" spans="1:7" ht="25" customHeight="1" x14ac:dyDescent="0.25">
      <c r="A17" s="368"/>
      <c r="B17" s="368"/>
      <c r="C17" s="368"/>
      <c r="D17" s="368"/>
      <c r="E17" s="368"/>
      <c r="F17" s="368"/>
      <c r="G17" s="368"/>
    </row>
    <row r="18" spans="1:7" ht="12.75" customHeight="1" x14ac:dyDescent="0.25">
      <c r="A18" s="368"/>
      <c r="B18" s="368"/>
      <c r="C18" s="368"/>
      <c r="D18" s="368"/>
      <c r="E18" s="368"/>
      <c r="F18" s="368"/>
      <c r="G18" s="368"/>
    </row>
    <row r="19" spans="1:7" ht="12.75" customHeight="1" x14ac:dyDescent="0.25">
      <c r="A19" s="296"/>
      <c r="B19" s="296"/>
      <c r="C19" s="296"/>
      <c r="D19" s="296"/>
      <c r="E19" s="296"/>
      <c r="F19" s="296"/>
      <c r="G19" s="296"/>
    </row>
    <row r="20" spans="1:7" ht="13" x14ac:dyDescent="0.25">
      <c r="A20" s="367" t="s">
        <v>111</v>
      </c>
      <c r="B20" s="367"/>
      <c r="C20" s="367"/>
      <c r="D20" s="367"/>
      <c r="E20" s="367"/>
      <c r="F20" s="367"/>
      <c r="G20" s="367"/>
    </row>
    <row r="21" spans="1:7" ht="65.150000000000006" customHeight="1" x14ac:dyDescent="0.25">
      <c r="A21" s="368"/>
      <c r="B21" s="368"/>
      <c r="C21" s="368"/>
      <c r="D21" s="368"/>
      <c r="E21" s="368"/>
      <c r="F21" s="368"/>
      <c r="G21" s="368"/>
    </row>
    <row r="22" spans="1:7" x14ac:dyDescent="0.25">
      <c r="A22" s="296"/>
      <c r="B22" s="296"/>
      <c r="C22" s="296"/>
      <c r="D22" s="296"/>
      <c r="E22" s="296"/>
      <c r="F22" s="296"/>
      <c r="G22" s="296"/>
    </row>
    <row r="23" spans="1:7" ht="13" x14ac:dyDescent="0.25">
      <c r="A23" s="367" t="s">
        <v>112</v>
      </c>
      <c r="B23" s="367"/>
      <c r="C23" s="367"/>
      <c r="D23" s="367"/>
      <c r="E23" s="367"/>
      <c r="F23" s="367"/>
      <c r="G23" s="367"/>
    </row>
    <row r="24" spans="1:7" x14ac:dyDescent="0.25">
      <c r="A24" s="370"/>
      <c r="B24" s="370"/>
      <c r="C24" s="370"/>
      <c r="D24" s="370"/>
      <c r="E24" s="370"/>
      <c r="F24" s="370"/>
      <c r="G24" s="370"/>
    </row>
    <row r="25" spans="1:7" ht="25" customHeight="1" x14ac:dyDescent="0.25">
      <c r="A25" s="355" t="s">
        <v>132</v>
      </c>
      <c r="B25" s="371"/>
      <c r="C25" s="377"/>
      <c r="D25" s="297"/>
      <c r="E25" s="352"/>
      <c r="F25" s="352"/>
      <c r="G25" s="353"/>
    </row>
    <row r="26" spans="1:7" x14ac:dyDescent="0.25">
      <c r="A26" s="356"/>
      <c r="B26" s="378"/>
      <c r="C26" s="379"/>
      <c r="D26" s="298"/>
      <c r="E26" s="341"/>
      <c r="F26" s="341"/>
      <c r="G26" s="342"/>
    </row>
    <row r="27" spans="1:7" ht="12.75" customHeight="1" x14ac:dyDescent="0.25">
      <c r="A27" s="356"/>
      <c r="B27" s="363"/>
      <c r="C27" s="364"/>
      <c r="D27" s="298"/>
      <c r="E27" s="341"/>
      <c r="F27" s="341"/>
      <c r="G27" s="342"/>
    </row>
    <row r="28" spans="1:7" x14ac:dyDescent="0.25">
      <c r="A28" s="356"/>
      <c r="B28" s="363"/>
      <c r="C28" s="364"/>
      <c r="D28" s="299"/>
      <c r="E28" s="341"/>
      <c r="F28" s="341"/>
      <c r="G28" s="342"/>
    </row>
    <row r="29" spans="1:7" x14ac:dyDescent="0.25">
      <c r="A29" s="357"/>
      <c r="B29" s="365"/>
      <c r="C29" s="366"/>
      <c r="D29" s="300"/>
      <c r="E29" s="343"/>
      <c r="F29" s="343"/>
      <c r="G29" s="344"/>
    </row>
    <row r="30" spans="1:7" ht="25" customHeight="1" x14ac:dyDescent="0.25">
      <c r="A30" s="355" t="s">
        <v>133</v>
      </c>
      <c r="B30" s="371"/>
      <c r="C30" s="377"/>
      <c r="D30" s="301"/>
      <c r="E30" s="345"/>
      <c r="F30" s="345"/>
      <c r="G30" s="346"/>
    </row>
    <row r="31" spans="1:7" ht="12.75" customHeight="1" x14ac:dyDescent="0.25">
      <c r="A31" s="356"/>
      <c r="B31" s="378"/>
      <c r="C31" s="379"/>
      <c r="D31" s="298"/>
      <c r="E31" s="341"/>
      <c r="F31" s="341"/>
      <c r="G31" s="342"/>
    </row>
    <row r="32" spans="1:7" x14ac:dyDescent="0.25">
      <c r="A32" s="357"/>
      <c r="B32" s="365"/>
      <c r="C32" s="366"/>
      <c r="D32" s="300"/>
      <c r="E32" s="343"/>
      <c r="F32" s="343"/>
      <c r="G32" s="344"/>
    </row>
    <row r="33" spans="1:7" x14ac:dyDescent="0.25">
      <c r="A33" s="355" t="s">
        <v>134</v>
      </c>
      <c r="B33" s="371"/>
      <c r="C33" s="377"/>
      <c r="D33" s="301"/>
      <c r="E33" s="345"/>
      <c r="F33" s="345"/>
      <c r="G33" s="346"/>
    </row>
    <row r="34" spans="1:7" ht="12.75" customHeight="1" x14ac:dyDescent="0.25">
      <c r="A34" s="356"/>
      <c r="B34" s="378"/>
      <c r="C34" s="379"/>
      <c r="D34" s="298"/>
      <c r="E34" s="341"/>
      <c r="F34" s="341"/>
      <c r="G34" s="342"/>
    </row>
    <row r="35" spans="1:7" ht="12.75" customHeight="1" x14ac:dyDescent="0.25">
      <c r="A35" s="356"/>
      <c r="B35" s="363"/>
      <c r="C35" s="364"/>
      <c r="D35" s="298"/>
      <c r="E35" s="341"/>
      <c r="F35" s="341"/>
      <c r="G35" s="342"/>
    </row>
    <row r="36" spans="1:7" x14ac:dyDescent="0.25">
      <c r="A36" s="357"/>
      <c r="B36" s="365"/>
      <c r="C36" s="366"/>
      <c r="D36" s="300"/>
      <c r="E36" s="343"/>
      <c r="F36" s="343"/>
      <c r="G36" s="344"/>
    </row>
    <row r="37" spans="1:7" x14ac:dyDescent="0.25">
      <c r="A37" s="358" t="s">
        <v>135</v>
      </c>
      <c r="B37" s="371"/>
      <c r="C37" s="377"/>
      <c r="D37" s="301"/>
      <c r="E37" s="345"/>
      <c r="F37" s="345"/>
      <c r="G37" s="346"/>
    </row>
    <row r="38" spans="1:7" ht="25" customHeight="1" x14ac:dyDescent="0.25">
      <c r="A38" s="359"/>
      <c r="B38" s="363"/>
      <c r="C38" s="364"/>
      <c r="D38" s="298"/>
      <c r="E38" s="341"/>
      <c r="F38" s="341"/>
      <c r="G38" s="342"/>
    </row>
    <row r="39" spans="1:7" ht="25" customHeight="1" x14ac:dyDescent="0.25">
      <c r="A39" s="359"/>
      <c r="B39" s="363"/>
      <c r="C39" s="364"/>
      <c r="D39" s="298"/>
      <c r="E39" s="341"/>
      <c r="F39" s="341"/>
      <c r="G39" s="342"/>
    </row>
    <row r="40" spans="1:7" x14ac:dyDescent="0.25">
      <c r="A40" s="360"/>
      <c r="B40" s="365"/>
      <c r="C40" s="366"/>
      <c r="D40" s="300"/>
      <c r="E40" s="343"/>
      <c r="F40" s="343"/>
      <c r="G40" s="344"/>
    </row>
    <row r="41" spans="1:7" ht="25" customHeight="1" x14ac:dyDescent="0.25">
      <c r="A41" s="358" t="s">
        <v>136</v>
      </c>
      <c r="B41" s="371"/>
      <c r="C41" s="377"/>
      <c r="D41" s="301"/>
      <c r="E41" s="345"/>
      <c r="F41" s="345"/>
      <c r="G41" s="346"/>
    </row>
    <row r="42" spans="1:7" x14ac:dyDescent="0.25">
      <c r="A42" s="359"/>
      <c r="B42" s="363"/>
      <c r="C42" s="364"/>
      <c r="D42" s="298"/>
      <c r="E42" s="341"/>
      <c r="F42" s="341"/>
      <c r="G42" s="342"/>
    </row>
    <row r="43" spans="1:7" ht="25" customHeight="1" x14ac:dyDescent="0.25">
      <c r="A43" s="359"/>
      <c r="B43" s="363"/>
      <c r="C43" s="364"/>
      <c r="D43" s="298"/>
      <c r="E43" s="341"/>
      <c r="F43" s="341"/>
      <c r="G43" s="342"/>
    </row>
    <row r="44" spans="1:7" ht="25" customHeight="1" x14ac:dyDescent="0.25">
      <c r="A44" s="360"/>
      <c r="B44" s="365"/>
      <c r="C44" s="366"/>
      <c r="D44" s="300"/>
      <c r="E44" s="343"/>
      <c r="F44" s="343"/>
      <c r="G44" s="344"/>
    </row>
    <row r="45" spans="1:7" x14ac:dyDescent="0.25">
      <c r="A45" s="358" t="s">
        <v>137</v>
      </c>
      <c r="B45" s="371"/>
      <c r="C45" s="377"/>
      <c r="D45" s="301"/>
      <c r="E45" s="345"/>
      <c r="F45" s="345"/>
      <c r="G45" s="346"/>
    </row>
    <row r="46" spans="1:7" ht="12.75" customHeight="1" x14ac:dyDescent="0.25">
      <c r="A46" s="359"/>
      <c r="B46" s="363"/>
      <c r="C46" s="364"/>
      <c r="D46" s="298"/>
      <c r="E46" s="341"/>
      <c r="F46" s="341"/>
      <c r="G46" s="342"/>
    </row>
    <row r="47" spans="1:7" x14ac:dyDescent="0.25">
      <c r="A47" s="359"/>
      <c r="B47" s="363"/>
      <c r="C47" s="364"/>
      <c r="D47" s="298"/>
      <c r="E47" s="341"/>
      <c r="F47" s="341"/>
      <c r="G47" s="342"/>
    </row>
    <row r="48" spans="1:7" ht="12.75" customHeight="1" x14ac:dyDescent="0.25">
      <c r="A48" s="359"/>
      <c r="B48" s="363"/>
      <c r="C48" s="364"/>
      <c r="D48" s="298"/>
      <c r="E48" s="341"/>
      <c r="F48" s="341"/>
      <c r="G48" s="342"/>
    </row>
    <row r="49" spans="1:7" x14ac:dyDescent="0.25">
      <c r="A49" s="360"/>
      <c r="B49" s="365"/>
      <c r="C49" s="366"/>
      <c r="D49" s="300"/>
      <c r="E49" s="343"/>
      <c r="F49" s="343"/>
      <c r="G49" s="344"/>
    </row>
    <row r="50" spans="1:7" ht="25" customHeight="1" x14ac:dyDescent="0.25">
      <c r="A50" s="358" t="s">
        <v>138</v>
      </c>
      <c r="B50" s="371"/>
      <c r="C50" s="372"/>
      <c r="D50" s="297"/>
      <c r="E50" s="345"/>
      <c r="F50" s="345"/>
      <c r="G50" s="346"/>
    </row>
    <row r="51" spans="1:7" x14ac:dyDescent="0.25">
      <c r="A51" s="359"/>
      <c r="B51" s="373"/>
      <c r="C51" s="374"/>
      <c r="D51" s="302"/>
      <c r="E51" s="361"/>
      <c r="F51" s="361"/>
      <c r="G51" s="362"/>
    </row>
    <row r="52" spans="1:7" x14ac:dyDescent="0.25">
      <c r="A52" s="359"/>
      <c r="B52" s="363"/>
      <c r="C52" s="375"/>
      <c r="D52" s="303"/>
      <c r="E52" s="347"/>
      <c r="F52" s="347"/>
      <c r="G52" s="348"/>
    </row>
    <row r="53" spans="1:7" x14ac:dyDescent="0.25">
      <c r="A53" s="360"/>
      <c r="B53" s="365"/>
      <c r="C53" s="376"/>
      <c r="D53" s="304"/>
      <c r="E53" s="349"/>
      <c r="F53" s="349"/>
      <c r="G53" s="350"/>
    </row>
    <row r="54" spans="1:7" ht="12.75" customHeight="1" x14ac:dyDescent="0.25">
      <c r="A54" s="296"/>
      <c r="B54" s="296"/>
      <c r="C54" s="296"/>
      <c r="D54" s="296"/>
      <c r="E54" s="296"/>
      <c r="F54" s="296"/>
      <c r="G54" s="296"/>
    </row>
    <row r="55" spans="1:7" ht="13" x14ac:dyDescent="0.25">
      <c r="A55" s="367" t="s">
        <v>113</v>
      </c>
      <c r="B55" s="367"/>
      <c r="C55" s="367"/>
      <c r="D55" s="367"/>
      <c r="E55" s="367"/>
      <c r="F55" s="367"/>
      <c r="G55" s="367"/>
    </row>
    <row r="56" spans="1:7" ht="25" customHeight="1" x14ac:dyDescent="0.25">
      <c r="A56" s="369" t="s">
        <v>114</v>
      </c>
      <c r="B56" s="369"/>
      <c r="C56" s="369"/>
      <c r="D56" s="369"/>
      <c r="E56" s="369"/>
      <c r="F56" s="369"/>
      <c r="G56" s="369"/>
    </row>
    <row r="57" spans="1:7" ht="12.75" customHeight="1" x14ac:dyDescent="0.25">
      <c r="A57" s="321" t="s">
        <v>115</v>
      </c>
      <c r="B57" s="322"/>
      <c r="C57" s="322" t="s">
        <v>0</v>
      </c>
      <c r="D57" s="322"/>
      <c r="E57" s="322" t="s">
        <v>4</v>
      </c>
      <c r="F57" s="322"/>
      <c r="G57" s="323"/>
    </row>
    <row r="58" spans="1:7" ht="12.75" customHeight="1" x14ac:dyDescent="0.25">
      <c r="A58" s="312"/>
      <c r="B58" s="314"/>
      <c r="C58" s="312"/>
      <c r="D58" s="313"/>
      <c r="E58" s="313"/>
      <c r="F58" s="313"/>
      <c r="G58" s="314"/>
    </row>
    <row r="59" spans="1:7" ht="12.75" customHeight="1" x14ac:dyDescent="0.25">
      <c r="A59" s="315"/>
      <c r="B59" s="317"/>
      <c r="C59" s="315"/>
      <c r="D59" s="316"/>
      <c r="E59" s="316"/>
      <c r="F59" s="316"/>
      <c r="G59" s="317"/>
    </row>
    <row r="60" spans="1:7" ht="12.75" customHeight="1" x14ac:dyDescent="0.25">
      <c r="A60" s="315"/>
      <c r="B60" s="317"/>
      <c r="C60" s="318"/>
      <c r="D60" s="319"/>
      <c r="E60" s="319"/>
      <c r="F60" s="319"/>
      <c r="G60" s="320"/>
    </row>
    <row r="61" spans="1:7" ht="12.75" customHeight="1" x14ac:dyDescent="0.25">
      <c r="A61" s="315"/>
      <c r="B61" s="317"/>
      <c r="C61" s="354"/>
      <c r="D61" s="339"/>
      <c r="E61" s="339"/>
      <c r="F61" s="339"/>
      <c r="G61" s="340"/>
    </row>
    <row r="62" spans="1:7" ht="12.75" customHeight="1" x14ac:dyDescent="0.25">
      <c r="A62" s="315"/>
      <c r="B62" s="317"/>
      <c r="C62" s="312"/>
      <c r="D62" s="313"/>
      <c r="E62" s="313"/>
      <c r="F62" s="313"/>
      <c r="G62" s="314"/>
    </row>
    <row r="63" spans="1:7" ht="12.75" customHeight="1" x14ac:dyDescent="0.25">
      <c r="A63" s="315"/>
      <c r="B63" s="317"/>
      <c r="C63" s="315"/>
      <c r="D63" s="316"/>
      <c r="E63" s="316"/>
      <c r="F63" s="316"/>
      <c r="G63" s="317"/>
    </row>
    <row r="64" spans="1:7" ht="12.75" customHeight="1" x14ac:dyDescent="0.25">
      <c r="A64" s="315"/>
      <c r="B64" s="317"/>
      <c r="C64" s="318"/>
      <c r="D64" s="319"/>
      <c r="E64" s="319"/>
      <c r="F64" s="319"/>
      <c r="G64" s="320"/>
    </row>
    <row r="65" spans="1:7" ht="12.75" customHeight="1" x14ac:dyDescent="0.25">
      <c r="A65" s="315"/>
      <c r="B65" s="317"/>
      <c r="C65" s="312"/>
      <c r="D65" s="313"/>
      <c r="E65" s="313"/>
      <c r="F65" s="313"/>
      <c r="G65" s="314"/>
    </row>
    <row r="66" spans="1:7" ht="12.75" customHeight="1" x14ac:dyDescent="0.25">
      <c r="A66" s="315"/>
      <c r="B66" s="317"/>
      <c r="C66" s="315"/>
      <c r="D66" s="316"/>
      <c r="E66" s="316"/>
      <c r="F66" s="316"/>
      <c r="G66" s="317"/>
    </row>
    <row r="67" spans="1:7" ht="12.75" customHeight="1" x14ac:dyDescent="0.25">
      <c r="A67" s="315"/>
      <c r="B67" s="317"/>
      <c r="C67" s="315"/>
      <c r="D67" s="316"/>
      <c r="E67" s="316"/>
      <c r="F67" s="316"/>
      <c r="G67" s="317"/>
    </row>
    <row r="68" spans="1:7" ht="12.75" customHeight="1" x14ac:dyDescent="0.25">
      <c r="A68" s="315"/>
      <c r="B68" s="317"/>
      <c r="C68" s="315"/>
      <c r="D68" s="316"/>
      <c r="E68" s="316"/>
      <c r="F68" s="316"/>
      <c r="G68" s="317"/>
    </row>
    <row r="69" spans="1:7" ht="12.75" customHeight="1" x14ac:dyDescent="0.25">
      <c r="A69" s="315"/>
      <c r="B69" s="317"/>
      <c r="C69" s="315"/>
      <c r="D69" s="316"/>
      <c r="E69" s="316"/>
      <c r="F69" s="316"/>
      <c r="G69" s="317"/>
    </row>
    <row r="70" spans="1:7" ht="12.75" customHeight="1" x14ac:dyDescent="0.25">
      <c r="A70" s="318"/>
      <c r="B70" s="320"/>
      <c r="C70" s="318"/>
      <c r="D70" s="319"/>
      <c r="E70" s="319"/>
      <c r="F70" s="319"/>
      <c r="G70" s="320"/>
    </row>
    <row r="71" spans="1:7" ht="12.75" customHeight="1" x14ac:dyDescent="0.25">
      <c r="A71" s="312"/>
      <c r="B71" s="314"/>
      <c r="C71" s="312"/>
      <c r="D71" s="313"/>
      <c r="E71" s="313"/>
      <c r="F71" s="313"/>
      <c r="G71" s="314"/>
    </row>
    <row r="72" spans="1:7" ht="12.75" customHeight="1" x14ac:dyDescent="0.25">
      <c r="A72" s="315"/>
      <c r="B72" s="317"/>
      <c r="C72" s="315"/>
      <c r="D72" s="316"/>
      <c r="E72" s="316"/>
      <c r="F72" s="316"/>
      <c r="G72" s="317"/>
    </row>
    <row r="73" spans="1:7" ht="12.75" customHeight="1" x14ac:dyDescent="0.25">
      <c r="A73" s="315"/>
      <c r="B73" s="317"/>
      <c r="C73" s="315"/>
      <c r="D73" s="316"/>
      <c r="E73" s="316"/>
      <c r="F73" s="316"/>
      <c r="G73" s="317"/>
    </row>
    <row r="74" spans="1:7" ht="12.75" customHeight="1" x14ac:dyDescent="0.25">
      <c r="A74" s="315"/>
      <c r="B74" s="317"/>
      <c r="C74" s="318"/>
      <c r="D74" s="319"/>
      <c r="E74" s="319"/>
      <c r="F74" s="319"/>
      <c r="G74" s="320"/>
    </row>
    <row r="75" spans="1:7" ht="12.75" customHeight="1" x14ac:dyDescent="0.25">
      <c r="A75" s="315"/>
      <c r="B75" s="317"/>
      <c r="C75" s="312"/>
      <c r="D75" s="313"/>
      <c r="E75" s="313"/>
      <c r="F75" s="313"/>
      <c r="G75" s="314"/>
    </row>
    <row r="76" spans="1:7" ht="12.75" customHeight="1" x14ac:dyDescent="0.25">
      <c r="A76" s="315"/>
      <c r="B76" s="317"/>
      <c r="C76" s="315"/>
      <c r="D76" s="316"/>
      <c r="E76" s="316"/>
      <c r="F76" s="316"/>
      <c r="G76" s="317"/>
    </row>
    <row r="77" spans="1:7" ht="12.75" customHeight="1" x14ac:dyDescent="0.25">
      <c r="A77" s="315"/>
      <c r="B77" s="317"/>
      <c r="C77" s="315"/>
      <c r="D77" s="316"/>
      <c r="E77" s="316"/>
      <c r="F77" s="316"/>
      <c r="G77" s="317"/>
    </row>
    <row r="78" spans="1:7" ht="12.75" customHeight="1" x14ac:dyDescent="0.25">
      <c r="A78" s="315"/>
      <c r="B78" s="317"/>
      <c r="C78" s="315"/>
      <c r="D78" s="316"/>
      <c r="E78" s="316"/>
      <c r="F78" s="316"/>
      <c r="G78" s="317"/>
    </row>
    <row r="79" spans="1:7" ht="12.75" customHeight="1" x14ac:dyDescent="0.25">
      <c r="A79" s="315"/>
      <c r="B79" s="317"/>
      <c r="C79" s="315"/>
      <c r="D79" s="316"/>
      <c r="E79" s="316"/>
      <c r="F79" s="316"/>
      <c r="G79" s="317"/>
    </row>
    <row r="80" spans="1:7" ht="12.75" customHeight="1" x14ac:dyDescent="0.25">
      <c r="A80" s="318"/>
      <c r="B80" s="320"/>
      <c r="C80" s="318"/>
      <c r="D80" s="319"/>
      <c r="E80" s="319"/>
      <c r="F80" s="319"/>
      <c r="G80" s="320"/>
    </row>
    <row r="81" spans="1:7" ht="12.75" customHeight="1" x14ac:dyDescent="0.25">
      <c r="A81" s="312"/>
      <c r="B81" s="314"/>
      <c r="C81" s="312"/>
      <c r="D81" s="313"/>
      <c r="E81" s="313"/>
      <c r="F81" s="313"/>
      <c r="G81" s="314"/>
    </row>
    <row r="82" spans="1:7" ht="12.75" customHeight="1" x14ac:dyDescent="0.25">
      <c r="A82" s="315"/>
      <c r="B82" s="317"/>
      <c r="C82" s="315"/>
      <c r="D82" s="316"/>
      <c r="E82" s="316"/>
      <c r="F82" s="316"/>
      <c r="G82" s="317"/>
    </row>
    <row r="83" spans="1:7" ht="12.75" customHeight="1" x14ac:dyDescent="0.25">
      <c r="A83" s="315"/>
      <c r="B83" s="317"/>
      <c r="C83" s="318"/>
      <c r="D83" s="319"/>
      <c r="E83" s="319"/>
      <c r="F83" s="319"/>
      <c r="G83" s="320"/>
    </row>
    <row r="84" spans="1:7" ht="12.75" customHeight="1" x14ac:dyDescent="0.25">
      <c r="A84" s="318"/>
      <c r="B84" s="320"/>
      <c r="C84" s="354"/>
      <c r="D84" s="339"/>
      <c r="E84" s="339"/>
      <c r="F84" s="339"/>
      <c r="G84" s="340"/>
    </row>
    <row r="85" spans="1:7" s="305" customFormat="1" ht="25" customHeight="1" x14ac:dyDescent="0.25">
      <c r="A85" s="311" t="s">
        <v>147</v>
      </c>
      <c r="B85" s="311"/>
      <c r="C85" s="311"/>
      <c r="D85" s="311"/>
      <c r="E85" s="311"/>
      <c r="F85" s="311"/>
      <c r="G85" s="311"/>
    </row>
    <row r="86" spans="1:7" x14ac:dyDescent="0.25">
      <c r="A86" s="296"/>
      <c r="B86" s="296"/>
      <c r="C86" s="296"/>
      <c r="D86" s="296"/>
      <c r="E86" s="296"/>
      <c r="F86" s="296"/>
      <c r="G86" s="296"/>
    </row>
    <row r="87" spans="1:7" ht="13" x14ac:dyDescent="0.25">
      <c r="A87" s="367" t="s">
        <v>116</v>
      </c>
      <c r="B87" s="367"/>
      <c r="C87" s="367"/>
      <c r="D87" s="367"/>
      <c r="E87" s="367"/>
      <c r="F87" s="367"/>
      <c r="G87" s="367"/>
    </row>
    <row r="88" spans="1:7" ht="65.150000000000006" customHeight="1" x14ac:dyDescent="0.25">
      <c r="A88" s="368"/>
      <c r="B88" s="368"/>
      <c r="C88" s="368"/>
      <c r="D88" s="368"/>
      <c r="E88" s="368"/>
      <c r="F88" s="368"/>
      <c r="G88" s="368"/>
    </row>
    <row r="89" spans="1:7" x14ac:dyDescent="0.25">
      <c r="A89" s="296"/>
      <c r="B89" s="296"/>
      <c r="C89" s="296"/>
      <c r="D89" s="296"/>
      <c r="E89" s="296"/>
      <c r="F89" s="296"/>
      <c r="G89" s="296"/>
    </row>
    <row r="90" spans="1:7" ht="13" x14ac:dyDescent="0.25">
      <c r="A90" s="367" t="s">
        <v>122</v>
      </c>
      <c r="B90" s="367"/>
      <c r="C90" s="367"/>
      <c r="D90" s="367"/>
      <c r="E90" s="367"/>
      <c r="F90" s="367"/>
      <c r="G90" s="367"/>
    </row>
    <row r="91" spans="1:7" ht="49.5" customHeight="1" x14ac:dyDescent="0.25">
      <c r="A91" s="368"/>
      <c r="B91" s="368"/>
      <c r="C91" s="368"/>
      <c r="D91" s="368"/>
      <c r="E91" s="368"/>
      <c r="F91" s="368"/>
      <c r="G91" s="368"/>
    </row>
    <row r="93" spans="1:7" ht="13" x14ac:dyDescent="0.25">
      <c r="A93" s="312"/>
      <c r="B93" s="313"/>
      <c r="C93" s="314"/>
      <c r="D93" s="306" t="s">
        <v>149</v>
      </c>
      <c r="E93" s="335" t="s">
        <v>142</v>
      </c>
      <c r="F93" s="335"/>
      <c r="G93" s="336"/>
    </row>
    <row r="94" spans="1:7" x14ac:dyDescent="0.25">
      <c r="A94" s="315"/>
      <c r="B94" s="316"/>
      <c r="C94" s="317"/>
      <c r="D94" s="307" t="s">
        <v>148</v>
      </c>
      <c r="E94" s="337" t="s">
        <v>143</v>
      </c>
      <c r="F94" s="337"/>
      <c r="G94" s="338"/>
    </row>
    <row r="95" spans="1:7" ht="13" x14ac:dyDescent="0.25">
      <c r="A95" s="315"/>
      <c r="B95" s="316"/>
      <c r="C95" s="317"/>
      <c r="D95" s="307" t="s">
        <v>150</v>
      </c>
      <c r="E95" s="337" t="s">
        <v>144</v>
      </c>
      <c r="F95" s="337"/>
      <c r="G95" s="338"/>
    </row>
    <row r="96" spans="1:7" ht="13" x14ac:dyDescent="0.25">
      <c r="A96" s="315"/>
      <c r="B96" s="316"/>
      <c r="C96" s="317"/>
      <c r="D96" s="307" t="s">
        <v>151</v>
      </c>
      <c r="E96" s="337" t="s">
        <v>145</v>
      </c>
      <c r="F96" s="337"/>
      <c r="G96" s="338"/>
    </row>
    <row r="97" spans="1:7" ht="13" x14ac:dyDescent="0.25">
      <c r="A97" s="315"/>
      <c r="B97" s="316"/>
      <c r="C97" s="317"/>
      <c r="D97" s="307" t="s">
        <v>152</v>
      </c>
      <c r="E97" s="337" t="s">
        <v>146</v>
      </c>
      <c r="F97" s="337"/>
      <c r="G97" s="338"/>
    </row>
    <row r="98" spans="1:7" ht="25" customHeight="1" x14ac:dyDescent="0.25">
      <c r="A98" s="318"/>
      <c r="B98" s="319"/>
      <c r="C98" s="320"/>
      <c r="D98" s="308" t="s">
        <v>153</v>
      </c>
      <c r="E98" s="324" t="s">
        <v>154</v>
      </c>
      <c r="F98" s="324"/>
      <c r="G98" s="325"/>
    </row>
    <row r="99" spans="1:7" x14ac:dyDescent="0.25">
      <c r="A99" s="296"/>
      <c r="B99" s="296"/>
      <c r="C99" s="296"/>
      <c r="D99" s="296"/>
      <c r="E99" s="296"/>
      <c r="F99" s="296"/>
      <c r="G99" s="296"/>
    </row>
    <row r="100" spans="1:7" ht="40" customHeight="1" x14ac:dyDescent="0.25">
      <c r="A100" s="369" t="s">
        <v>165</v>
      </c>
      <c r="B100" s="369"/>
      <c r="C100" s="369"/>
      <c r="D100" s="369"/>
      <c r="E100" s="369"/>
      <c r="F100" s="369"/>
      <c r="G100" s="369"/>
    </row>
    <row r="101" spans="1:7" x14ac:dyDescent="0.25">
      <c r="A101" s="296"/>
      <c r="B101" s="296"/>
      <c r="C101" s="296"/>
      <c r="D101" s="296"/>
      <c r="E101" s="296"/>
      <c r="F101" s="296"/>
      <c r="G101" s="296"/>
    </row>
    <row r="102" spans="1:7" ht="40" customHeight="1" x14ac:dyDescent="0.25">
      <c r="A102" s="321" t="s">
        <v>117</v>
      </c>
      <c r="B102" s="322"/>
      <c r="C102" s="322"/>
      <c r="D102" s="322"/>
      <c r="E102" s="322" t="s">
        <v>118</v>
      </c>
      <c r="F102" s="322"/>
      <c r="G102" s="323"/>
    </row>
    <row r="103" spans="1:7" ht="40" customHeight="1" x14ac:dyDescent="0.25">
      <c r="A103" s="326" t="s">
        <v>119</v>
      </c>
      <c r="B103" s="327"/>
      <c r="C103" s="327"/>
      <c r="D103" s="327"/>
      <c r="E103" s="327"/>
      <c r="F103" s="327"/>
      <c r="G103" s="328"/>
    </row>
    <row r="104" spans="1:7" ht="40" customHeight="1" x14ac:dyDescent="0.25">
      <c r="A104" s="326" t="s">
        <v>120</v>
      </c>
      <c r="B104" s="327"/>
      <c r="C104" s="327"/>
      <c r="D104" s="327"/>
      <c r="E104" s="327"/>
      <c r="F104" s="327"/>
      <c r="G104" s="328"/>
    </row>
    <row r="105" spans="1:7" ht="12.75" customHeight="1" x14ac:dyDescent="0.25">
      <c r="A105" s="296"/>
      <c r="B105" s="296"/>
      <c r="C105" s="296"/>
      <c r="D105" s="296"/>
      <c r="E105" s="296"/>
      <c r="F105" s="296"/>
      <c r="G105" s="296"/>
    </row>
    <row r="106" spans="1:7" ht="40" customHeight="1" x14ac:dyDescent="0.25">
      <c r="A106" s="368"/>
      <c r="B106" s="368"/>
      <c r="C106" s="368"/>
      <c r="D106" s="368"/>
      <c r="E106" s="368"/>
      <c r="F106" s="368"/>
      <c r="G106" s="368"/>
    </row>
    <row r="107" spans="1:7" ht="12.75" customHeight="1" x14ac:dyDescent="0.25">
      <c r="A107" s="310"/>
      <c r="B107" s="310"/>
      <c r="C107" s="310"/>
      <c r="D107" s="310"/>
      <c r="E107" s="310"/>
      <c r="F107" s="310"/>
      <c r="G107" s="310"/>
    </row>
    <row r="108" spans="1:7" ht="40" customHeight="1" x14ac:dyDescent="0.25">
      <c r="A108" s="368"/>
      <c r="B108" s="368"/>
      <c r="C108" s="368"/>
      <c r="D108" s="368"/>
      <c r="E108" s="368"/>
      <c r="F108" s="368"/>
      <c r="G108" s="368"/>
    </row>
    <row r="109" spans="1:7" ht="12.75" customHeight="1" x14ac:dyDescent="0.25">
      <c r="A109" s="310"/>
      <c r="B109" s="310"/>
      <c r="C109" s="310"/>
      <c r="D109" s="310"/>
      <c r="E109" s="310"/>
      <c r="F109" s="310"/>
      <c r="G109" s="310"/>
    </row>
    <row r="110" spans="1:7" ht="40" customHeight="1" x14ac:dyDescent="0.25">
      <c r="A110" s="368"/>
      <c r="B110" s="368"/>
      <c r="C110" s="368"/>
      <c r="D110" s="368"/>
      <c r="E110" s="368"/>
      <c r="F110" s="368"/>
      <c r="G110" s="368"/>
    </row>
    <row r="111" spans="1:7" ht="12.75" customHeight="1" x14ac:dyDescent="0.25">
      <c r="A111" s="296"/>
      <c r="B111" s="296"/>
      <c r="C111" s="296"/>
      <c r="D111" s="296"/>
      <c r="E111" s="296"/>
      <c r="F111" s="296"/>
      <c r="G111" s="296"/>
    </row>
    <row r="112" spans="1:7" ht="13" x14ac:dyDescent="0.25">
      <c r="A112" s="367" t="s">
        <v>123</v>
      </c>
      <c r="B112" s="367"/>
      <c r="C112" s="367"/>
      <c r="D112" s="367"/>
      <c r="E112" s="367"/>
      <c r="F112" s="367"/>
      <c r="G112" s="367"/>
    </row>
    <row r="113" spans="1:7" x14ac:dyDescent="0.25">
      <c r="A113" s="370" t="s">
        <v>121</v>
      </c>
      <c r="B113" s="370"/>
      <c r="C113" s="370"/>
      <c r="D113" s="370"/>
      <c r="E113" s="370"/>
      <c r="F113" s="370"/>
      <c r="G113" s="370"/>
    </row>
    <row r="114" spans="1:7" ht="25" customHeight="1" x14ac:dyDescent="0.25">
      <c r="A114" s="368"/>
      <c r="B114" s="368"/>
      <c r="C114" s="368"/>
      <c r="D114" s="368"/>
      <c r="E114" s="368"/>
      <c r="F114" s="368"/>
      <c r="G114" s="368"/>
    </row>
    <row r="115" spans="1:7" x14ac:dyDescent="0.25">
      <c r="A115" s="296"/>
      <c r="B115" s="296"/>
      <c r="C115" s="296"/>
      <c r="D115" s="296"/>
      <c r="E115" s="296"/>
      <c r="F115" s="296"/>
      <c r="G115" s="296"/>
    </row>
    <row r="116" spans="1:7" ht="13" x14ac:dyDescent="0.25">
      <c r="A116" s="367" t="s">
        <v>126</v>
      </c>
      <c r="B116" s="367"/>
      <c r="C116" s="367"/>
      <c r="D116" s="367"/>
      <c r="E116" s="367"/>
      <c r="F116" s="367"/>
      <c r="G116" s="367"/>
    </row>
    <row r="117" spans="1:7" x14ac:dyDescent="0.25">
      <c r="A117" s="370" t="s">
        <v>124</v>
      </c>
      <c r="B117" s="370"/>
      <c r="C117" s="370"/>
      <c r="D117" s="370"/>
      <c r="E117" s="370"/>
      <c r="F117" s="370"/>
      <c r="G117" s="370"/>
    </row>
    <row r="119" spans="1:7" x14ac:dyDescent="0.25">
      <c r="A119" s="351" t="s">
        <v>139</v>
      </c>
      <c r="B119" s="351"/>
    </row>
    <row r="120" spans="1:7" x14ac:dyDescent="0.25">
      <c r="C120" s="309" t="s">
        <v>108</v>
      </c>
      <c r="E120" s="309" t="s">
        <v>125</v>
      </c>
    </row>
  </sheetData>
  <mergeCells count="163">
    <mergeCell ref="C1:E2"/>
    <mergeCell ref="A117:G117"/>
    <mergeCell ref="A106:G106"/>
    <mergeCell ref="A108:G108"/>
    <mergeCell ref="A110:G110"/>
    <mergeCell ref="E96:G96"/>
    <mergeCell ref="E97:G97"/>
    <mergeCell ref="A17:G17"/>
    <mergeCell ref="A18:G18"/>
    <mergeCell ref="A21:G21"/>
    <mergeCell ref="A24:G24"/>
    <mergeCell ref="A56:G56"/>
    <mergeCell ref="A88:G88"/>
    <mergeCell ref="A45:A49"/>
    <mergeCell ref="B45:C45"/>
    <mergeCell ref="B46:C46"/>
    <mergeCell ref="B47:C47"/>
    <mergeCell ref="A41:A44"/>
    <mergeCell ref="A37:A40"/>
    <mergeCell ref="B36:C36"/>
    <mergeCell ref="B37:C37"/>
    <mergeCell ref="B38:C38"/>
    <mergeCell ref="A30:A32"/>
    <mergeCell ref="A33:A36"/>
    <mergeCell ref="A15:G15"/>
    <mergeCell ref="A16:G16"/>
    <mergeCell ref="B25:C25"/>
    <mergeCell ref="B26:C26"/>
    <mergeCell ref="B27:C27"/>
    <mergeCell ref="B28:C28"/>
    <mergeCell ref="B29:C29"/>
    <mergeCell ref="B30:C30"/>
    <mergeCell ref="B31:C31"/>
    <mergeCell ref="A9:B9"/>
    <mergeCell ref="A10:B10"/>
    <mergeCell ref="A11:B11"/>
    <mergeCell ref="C7:G7"/>
    <mergeCell ref="C9:G9"/>
    <mergeCell ref="C8:G8"/>
    <mergeCell ref="C10:G10"/>
    <mergeCell ref="C11:G11"/>
    <mergeCell ref="A14:G14"/>
    <mergeCell ref="A5:G5"/>
    <mergeCell ref="A13:G13"/>
    <mergeCell ref="A20:G20"/>
    <mergeCell ref="A23:G23"/>
    <mergeCell ref="A6:G6"/>
    <mergeCell ref="B39:C39"/>
    <mergeCell ref="B40:C40"/>
    <mergeCell ref="B41:C41"/>
    <mergeCell ref="B42:C42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B32:C32"/>
    <mergeCell ref="B33:C33"/>
    <mergeCell ref="B34:C34"/>
    <mergeCell ref="B35:C35"/>
    <mergeCell ref="A7:B7"/>
    <mergeCell ref="A8:B8"/>
    <mergeCell ref="B43:C43"/>
    <mergeCell ref="B44:C44"/>
    <mergeCell ref="A90:G90"/>
    <mergeCell ref="A112:G112"/>
    <mergeCell ref="A116:G116"/>
    <mergeCell ref="A55:G55"/>
    <mergeCell ref="A87:G87"/>
    <mergeCell ref="A91:G91"/>
    <mergeCell ref="A100:G100"/>
    <mergeCell ref="A113:G113"/>
    <mergeCell ref="A114:G114"/>
    <mergeCell ref="C62:D64"/>
    <mergeCell ref="C65:D70"/>
    <mergeCell ref="C71:D74"/>
    <mergeCell ref="C75:D80"/>
    <mergeCell ref="A58:B70"/>
    <mergeCell ref="A71:B80"/>
    <mergeCell ref="A81:B84"/>
    <mergeCell ref="B48:C48"/>
    <mergeCell ref="B49:C49"/>
    <mergeCell ref="B50:C50"/>
    <mergeCell ref="B51:C51"/>
    <mergeCell ref="B52:C52"/>
    <mergeCell ref="B53:C53"/>
    <mergeCell ref="A119:B119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C81:D83"/>
    <mergeCell ref="C84:D84"/>
    <mergeCell ref="A25:A29"/>
    <mergeCell ref="A50:A53"/>
    <mergeCell ref="C57:D57"/>
    <mergeCell ref="A57:B57"/>
    <mergeCell ref="C58:D60"/>
    <mergeCell ref="C61:D61"/>
    <mergeCell ref="E46:G46"/>
    <mergeCell ref="E47:G47"/>
    <mergeCell ref="E48:G48"/>
    <mergeCell ref="E49:G49"/>
    <mergeCell ref="E50:G50"/>
    <mergeCell ref="E51:G51"/>
    <mergeCell ref="E43:G43"/>
    <mergeCell ref="E44:G44"/>
    <mergeCell ref="E45:G45"/>
    <mergeCell ref="E62:G62"/>
    <mergeCell ref="E63:G63"/>
    <mergeCell ref="E64:G64"/>
    <mergeCell ref="E65:G65"/>
    <mergeCell ref="E66:G66"/>
    <mergeCell ref="E67:G67"/>
    <mergeCell ref="E52:G52"/>
    <mergeCell ref="E53:G53"/>
    <mergeCell ref="E58:G58"/>
    <mergeCell ref="E59:G59"/>
    <mergeCell ref="E60:G60"/>
    <mergeCell ref="E61:G61"/>
    <mergeCell ref="E76:G76"/>
    <mergeCell ref="E77:G77"/>
    <mergeCell ref="E78:G78"/>
    <mergeCell ref="E79:G79"/>
    <mergeCell ref="E68:G68"/>
    <mergeCell ref="E69:G69"/>
    <mergeCell ref="E70:G70"/>
    <mergeCell ref="E71:G71"/>
    <mergeCell ref="E72:G72"/>
    <mergeCell ref="E73:G73"/>
    <mergeCell ref="A107:G107"/>
    <mergeCell ref="A109:G109"/>
    <mergeCell ref="A85:G85"/>
    <mergeCell ref="A93:C98"/>
    <mergeCell ref="C3:E3"/>
    <mergeCell ref="E98:G98"/>
    <mergeCell ref="A102:D102"/>
    <mergeCell ref="A103:D103"/>
    <mergeCell ref="A104:D104"/>
    <mergeCell ref="E102:G102"/>
    <mergeCell ref="E103:G103"/>
    <mergeCell ref="E104:G104"/>
    <mergeCell ref="A1:B3"/>
    <mergeCell ref="E93:G93"/>
    <mergeCell ref="E94:G94"/>
    <mergeCell ref="E95:G95"/>
    <mergeCell ref="E80:G80"/>
    <mergeCell ref="E81:G81"/>
    <mergeCell ref="E82:G82"/>
    <mergeCell ref="E83:G83"/>
    <mergeCell ref="E84:G84"/>
    <mergeCell ref="E57:G57"/>
    <mergeCell ref="E74:G74"/>
    <mergeCell ref="E75:G75"/>
  </mergeCells>
  <pageMargins left="0.78740157480314965" right="0.78740157480314965" top="0.78740157480314965" bottom="0.78740157480314965" header="0.39370078740157483" footer="0.39370078740157483"/>
  <pageSetup orientation="portrait" r:id="rId1"/>
  <headerFooter differentFirst="1">
    <oddFooter>&amp;CR-7.6-01
Versión 08
Página &amp;P de &amp;N</oddFooter>
  </headerFooter>
  <ignoredErrors>
    <ignoredError sqref="A25 A30 A33 A37 A41 A45 A50" numberStoredAsText="1"/>
  </ignoredErrors>
  <drawing r:id="rId2"/>
  <legacyDrawing r:id="rId3"/>
  <oleObjects>
    <mc:AlternateContent xmlns:mc="http://schemas.openxmlformats.org/markup-compatibility/2006">
      <mc:Choice Requires="x14">
        <oleObject progId="Equation.3" shapeId="207911" r:id="rId4">
          <objectPr defaultSize="0" autoPict="0" r:id="rId5">
            <anchor moveWithCells="1">
              <from>
                <xdr:col>0</xdr:col>
                <xdr:colOff>222250</xdr:colOff>
                <xdr:row>94</xdr:row>
                <xdr:rowOff>50800</xdr:rowOff>
              </from>
              <to>
                <xdr:col>2</xdr:col>
                <xdr:colOff>1555750</xdr:colOff>
                <xdr:row>96</xdr:row>
                <xdr:rowOff>133350</xdr:rowOff>
              </to>
            </anchor>
          </objectPr>
        </oleObject>
      </mc:Choice>
      <mc:Fallback>
        <oleObject progId="Equation.3" shapeId="207911" r:id="rId4"/>
      </mc:Fallback>
    </mc:AlternateContent>
    <mc:AlternateContent xmlns:mc="http://schemas.openxmlformats.org/markup-compatibility/2006">
      <mc:Choice Requires="x14">
        <oleObject progId="Equation.3" shapeId="207913" r:id="rId6">
          <objectPr defaultSize="0" autoPict="0" r:id="rId7">
            <anchor moveWithCells="1">
              <from>
                <xdr:col>4</xdr:col>
                <xdr:colOff>165100</xdr:colOff>
                <xdr:row>102</xdr:row>
                <xdr:rowOff>31750</xdr:rowOff>
              </from>
              <to>
                <xdr:col>6</xdr:col>
                <xdr:colOff>609600</xdr:colOff>
                <xdr:row>103</xdr:row>
                <xdr:rowOff>12700</xdr:rowOff>
              </to>
            </anchor>
          </objectPr>
        </oleObject>
      </mc:Choice>
      <mc:Fallback>
        <oleObject progId="Equation.3" shapeId="207913" r:id="rId6"/>
      </mc:Fallback>
    </mc:AlternateContent>
    <mc:AlternateContent xmlns:mc="http://schemas.openxmlformats.org/markup-compatibility/2006">
      <mc:Choice Requires="x14">
        <oleObject progId="Equation.3" shapeId="207914" r:id="rId8">
          <objectPr defaultSize="0" autoPict="0" r:id="rId9">
            <anchor moveWithCells="1">
              <from>
                <xdr:col>4</xdr:col>
                <xdr:colOff>95250</xdr:colOff>
                <xdr:row>103</xdr:row>
                <xdr:rowOff>133350</xdr:rowOff>
              </from>
              <to>
                <xdr:col>6</xdr:col>
                <xdr:colOff>584200</xdr:colOff>
                <xdr:row>103</xdr:row>
                <xdr:rowOff>393700</xdr:rowOff>
              </to>
            </anchor>
          </objectPr>
        </oleObject>
      </mc:Choice>
      <mc:Fallback>
        <oleObject progId="Equation.3" shapeId="207914" r:id="rId8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10"/>
  <sheetViews>
    <sheetView zoomScaleNormal="100" workbookViewId="0">
      <pane xSplit="2" ySplit="10" topLeftCell="C11" activePane="bottomRight" state="frozen"/>
      <selection activeCell="E55" sqref="E55"/>
      <selection pane="topRight" activeCell="E55" sqref="E55"/>
      <selection pane="bottomLeft" activeCell="E55" sqref="E55"/>
      <selection pane="bottomRight" activeCell="X8" sqref="X8"/>
    </sheetView>
  </sheetViews>
  <sheetFormatPr baseColWidth="10" defaultColWidth="11.453125" defaultRowHeight="12.5" x14ac:dyDescent="0.25"/>
  <cols>
    <col min="1" max="1" width="16" style="19" customWidth="1"/>
    <col min="2" max="2" width="9.26953125" style="19" customWidth="1"/>
    <col min="3" max="3" width="7" style="19" customWidth="1"/>
    <col min="4" max="4" width="6.26953125" style="19" customWidth="1"/>
    <col min="5" max="5" width="7.7265625" style="19" customWidth="1"/>
    <col min="6" max="6" width="6.7265625" style="19" customWidth="1"/>
    <col min="7" max="7" width="4.7265625" style="19" customWidth="1"/>
    <col min="8" max="8" width="24.7265625" style="19" customWidth="1"/>
    <col min="9" max="11" width="11.453125" style="19"/>
    <col min="12" max="12" width="10.7265625" style="19" customWidth="1"/>
    <col min="13" max="13" width="6.453125" style="19" customWidth="1"/>
    <col min="14" max="15" width="11.453125" style="19"/>
    <col min="16" max="16" width="14.7265625" style="19" customWidth="1"/>
    <col min="17" max="17" width="12.7265625" style="19" customWidth="1"/>
    <col min="18" max="18" width="6" style="19" customWidth="1"/>
    <col min="19" max="19" width="8.26953125" style="19" customWidth="1"/>
    <col min="20" max="20" width="9" style="19" customWidth="1"/>
    <col min="21" max="21" width="14.453125" style="19" customWidth="1"/>
    <col min="22" max="23" width="10.7265625" style="19" customWidth="1"/>
    <col min="24" max="16384" width="11.453125" style="19"/>
  </cols>
  <sheetData>
    <row r="1" spans="1:34" s="4" customFormat="1" ht="12.75" customHeight="1" x14ac:dyDescent="0.25">
      <c r="A1" s="524"/>
      <c r="B1" s="525" t="s">
        <v>42</v>
      </c>
      <c r="C1" s="526"/>
      <c r="D1" s="526"/>
      <c r="E1" s="526"/>
      <c r="F1" s="526"/>
      <c r="G1" s="526"/>
      <c r="H1" s="526"/>
      <c r="I1" s="526"/>
      <c r="J1" s="526"/>
      <c r="K1" s="526"/>
      <c r="L1" s="526"/>
      <c r="M1" s="526"/>
      <c r="N1" s="526"/>
      <c r="O1" s="526"/>
      <c r="P1" s="526"/>
      <c r="Q1" s="526"/>
      <c r="R1" s="526"/>
      <c r="S1" s="526"/>
      <c r="T1" s="526"/>
      <c r="U1" s="527"/>
      <c r="V1" s="289" t="str">
        <f>Informe!F1</f>
        <v xml:space="preserve">Código: </v>
      </c>
      <c r="W1" s="290" t="str">
        <f>Informe!G1</f>
        <v>R-7.6-01</v>
      </c>
    </row>
    <row r="2" spans="1:34" s="4" customFormat="1" ht="13" x14ac:dyDescent="0.25">
      <c r="A2" s="524"/>
      <c r="B2" s="528"/>
      <c r="C2" s="529"/>
      <c r="D2" s="529"/>
      <c r="E2" s="529"/>
      <c r="F2" s="529"/>
      <c r="G2" s="529"/>
      <c r="H2" s="529"/>
      <c r="I2" s="529"/>
      <c r="J2" s="529"/>
      <c r="K2" s="529"/>
      <c r="L2" s="529"/>
      <c r="M2" s="529"/>
      <c r="N2" s="529"/>
      <c r="O2" s="529"/>
      <c r="P2" s="529"/>
      <c r="Q2" s="529"/>
      <c r="R2" s="529"/>
      <c r="S2" s="529"/>
      <c r="T2" s="529"/>
      <c r="U2" s="530"/>
      <c r="V2" s="289" t="str">
        <f>Informe!F2</f>
        <v>Versión:</v>
      </c>
      <c r="W2" s="290">
        <v>7</v>
      </c>
    </row>
    <row r="3" spans="1:34" s="4" customFormat="1" ht="13" x14ac:dyDescent="0.25">
      <c r="A3" s="524"/>
      <c r="B3" s="531" t="s">
        <v>160</v>
      </c>
      <c r="C3" s="532"/>
      <c r="D3" s="532"/>
      <c r="E3" s="532"/>
      <c r="F3" s="532"/>
      <c r="G3" s="532"/>
      <c r="H3" s="532"/>
      <c r="I3" s="532"/>
      <c r="J3" s="532"/>
      <c r="K3" s="532"/>
      <c r="L3" s="532"/>
      <c r="M3" s="532"/>
      <c r="N3" s="532"/>
      <c r="O3" s="532"/>
      <c r="P3" s="532"/>
      <c r="Q3" s="532"/>
      <c r="R3" s="532"/>
      <c r="S3" s="532"/>
      <c r="T3" s="532"/>
      <c r="U3" s="533"/>
      <c r="V3" s="289" t="str">
        <f>Informe!F3</f>
        <v>Página:</v>
      </c>
      <c r="W3" s="290" t="str">
        <f>Informe!G3</f>
        <v>1 de 5</v>
      </c>
    </row>
    <row r="4" spans="1:34" s="284" customFormat="1" ht="12" customHeight="1" x14ac:dyDescent="0.25">
      <c r="A4" s="282"/>
      <c r="B4" s="291"/>
      <c r="C4" s="282"/>
      <c r="D4" s="282"/>
      <c r="E4" s="282"/>
      <c r="F4" s="282"/>
      <c r="G4" s="282"/>
      <c r="H4" s="282"/>
      <c r="I4" s="282"/>
      <c r="J4" s="282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</row>
    <row r="5" spans="1:34" s="12" customFormat="1" ht="18" x14ac:dyDescent="0.25">
      <c r="A5" s="8" t="s">
        <v>42</v>
      </c>
      <c r="B5" s="16"/>
      <c r="C5" s="9"/>
      <c r="D5" s="9"/>
      <c r="E5" s="10"/>
      <c r="F5" s="10"/>
      <c r="G5" s="10"/>
      <c r="H5" s="11"/>
      <c r="I5" s="14" t="s">
        <v>21</v>
      </c>
      <c r="J5" s="13"/>
      <c r="K5" s="10"/>
      <c r="N5" s="9"/>
      <c r="O5" s="9"/>
      <c r="P5" s="15"/>
      <c r="R5" s="11"/>
      <c r="S5" s="10"/>
      <c r="T5" s="11"/>
      <c r="U5" s="11"/>
      <c r="V5" s="9"/>
      <c r="W5" s="9"/>
    </row>
    <row r="6" spans="1:34" s="12" customFormat="1" ht="18" x14ac:dyDescent="0.25">
      <c r="A6" s="7" t="s">
        <v>158</v>
      </c>
      <c r="B6" s="176"/>
      <c r="C6" s="9"/>
      <c r="D6" s="9"/>
      <c r="E6" s="10"/>
      <c r="F6" s="10"/>
      <c r="G6" s="10"/>
      <c r="H6" s="11"/>
      <c r="I6"/>
      <c r="J6" s="11"/>
      <c r="K6" s="9"/>
      <c r="P6" s="15"/>
      <c r="S6" s="9"/>
      <c r="V6" s="9"/>
      <c r="W6" s="9"/>
    </row>
    <row r="7" spans="1:34" s="12" customFormat="1" ht="18" x14ac:dyDescent="0.25">
      <c r="A7" s="7" t="s">
        <v>41</v>
      </c>
      <c r="B7" s="176"/>
      <c r="C7" s="9"/>
      <c r="D7" s="9"/>
      <c r="E7" s="10"/>
      <c r="F7" s="10"/>
      <c r="G7" s="10"/>
      <c r="H7" s="11"/>
      <c r="I7"/>
      <c r="J7" s="11"/>
      <c r="K7" s="9"/>
      <c r="P7" s="15"/>
      <c r="S7" s="9"/>
      <c r="V7" s="9"/>
      <c r="W7" s="9"/>
    </row>
    <row r="8" spans="1:34" s="12" customFormat="1" ht="18.5" thickBot="1" x14ac:dyDescent="0.3">
      <c r="A8" s="7" t="s">
        <v>159</v>
      </c>
      <c r="B8" s="176"/>
      <c r="C8" s="9"/>
      <c r="D8" s="9"/>
      <c r="E8" s="10"/>
      <c r="F8" s="10"/>
      <c r="G8" s="10"/>
      <c r="H8" s="11"/>
      <c r="I8" s="11"/>
      <c r="J8" s="11"/>
      <c r="K8" s="8"/>
      <c r="L8" s="10"/>
      <c r="M8" s="8"/>
      <c r="P8" s="13"/>
      <c r="Q8" s="9"/>
      <c r="R8" s="9"/>
      <c r="S8" s="9"/>
      <c r="T8" s="9"/>
      <c r="V8" s="9"/>
      <c r="W8" s="9"/>
    </row>
    <row r="9" spans="1:34" ht="12.75" customHeight="1" x14ac:dyDescent="0.25">
      <c r="A9" s="492" t="s">
        <v>0</v>
      </c>
      <c r="B9" s="536" t="s">
        <v>2</v>
      </c>
      <c r="C9" s="538" t="s">
        <v>3</v>
      </c>
      <c r="D9" s="494" t="s">
        <v>1</v>
      </c>
      <c r="E9" s="479" t="s">
        <v>22</v>
      </c>
      <c r="F9" s="480"/>
      <c r="G9" s="481"/>
      <c r="H9" s="395" t="s">
        <v>4</v>
      </c>
      <c r="I9" s="396"/>
      <c r="J9" s="397" t="s">
        <v>5</v>
      </c>
      <c r="K9" s="398"/>
      <c r="L9" s="398"/>
      <c r="M9" s="398"/>
      <c r="N9" s="398"/>
      <c r="O9" s="398"/>
      <c r="P9" s="399"/>
      <c r="Q9" s="394" t="s">
        <v>34</v>
      </c>
      <c r="R9" s="394"/>
      <c r="S9" s="395" t="s">
        <v>24</v>
      </c>
      <c r="T9" s="394"/>
      <c r="U9" s="396"/>
      <c r="V9" s="490" t="s">
        <v>23</v>
      </c>
      <c r="W9" s="475" t="s">
        <v>74</v>
      </c>
    </row>
    <row r="10" spans="1:34" ht="38.25" customHeight="1" x14ac:dyDescent="0.25">
      <c r="A10" s="493"/>
      <c r="B10" s="537"/>
      <c r="C10" s="539"/>
      <c r="D10" s="495"/>
      <c r="E10" s="222" t="s">
        <v>104</v>
      </c>
      <c r="F10" s="223" t="s">
        <v>54</v>
      </c>
      <c r="G10" s="224" t="s">
        <v>55</v>
      </c>
      <c r="H10" s="21" t="s">
        <v>36</v>
      </c>
      <c r="I10" s="22" t="s">
        <v>37</v>
      </c>
      <c r="J10" s="23" t="s">
        <v>7</v>
      </c>
      <c r="K10" s="24" t="s">
        <v>6</v>
      </c>
      <c r="L10" s="25" t="s">
        <v>18</v>
      </c>
      <c r="M10" s="25" t="s">
        <v>31</v>
      </c>
      <c r="N10" s="25" t="s">
        <v>12</v>
      </c>
      <c r="O10" s="25" t="s">
        <v>52</v>
      </c>
      <c r="P10" s="26" t="s">
        <v>13</v>
      </c>
      <c r="Q10" s="24" t="s">
        <v>35</v>
      </c>
      <c r="R10" s="25" t="s">
        <v>33</v>
      </c>
      <c r="S10" s="107" t="s">
        <v>73</v>
      </c>
      <c r="T10" s="147" t="s">
        <v>1</v>
      </c>
      <c r="U10" s="148" t="s">
        <v>51</v>
      </c>
      <c r="V10" s="491"/>
      <c r="W10" s="476"/>
    </row>
    <row r="11" spans="1:34" s="12" customFormat="1" ht="15.5" x14ac:dyDescent="0.25">
      <c r="A11" s="69" t="s">
        <v>72</v>
      </c>
      <c r="B11" s="90"/>
      <c r="C11" s="73"/>
      <c r="D11" s="73"/>
      <c r="E11" s="73"/>
      <c r="F11" s="73"/>
      <c r="G11" s="73"/>
      <c r="H11" s="73"/>
      <c r="I11" s="73"/>
      <c r="J11" s="90"/>
      <c r="K11" s="73"/>
      <c r="L11" s="90"/>
      <c r="M11" s="90"/>
      <c r="N11" s="90"/>
      <c r="O11" s="73"/>
      <c r="P11" s="98"/>
      <c r="Q11" s="73"/>
      <c r="R11" s="73"/>
      <c r="S11" s="142"/>
      <c r="T11" s="73"/>
      <c r="U11" s="98"/>
      <c r="V11" s="73"/>
      <c r="W11" s="169"/>
    </row>
    <row r="12" spans="1:34" ht="12.75" customHeight="1" x14ac:dyDescent="0.25">
      <c r="A12" s="477"/>
      <c r="B12" s="534"/>
      <c r="C12" s="463"/>
      <c r="D12" s="466"/>
      <c r="E12" s="473"/>
      <c r="F12" s="412"/>
      <c r="G12" s="478"/>
      <c r="H12" s="76"/>
      <c r="I12" s="79"/>
      <c r="J12" s="140"/>
      <c r="K12" s="79"/>
      <c r="L12" s="205"/>
      <c r="M12" s="199"/>
      <c r="N12" s="134"/>
      <c r="O12" s="406"/>
      <c r="P12" s="418"/>
      <c r="Q12" s="29"/>
      <c r="R12" s="29"/>
      <c r="S12" s="438"/>
      <c r="T12" s="124"/>
      <c r="U12" s="487"/>
      <c r="V12" s="429"/>
      <c r="W12" s="165"/>
    </row>
    <row r="13" spans="1:34" ht="12.75" customHeight="1" x14ac:dyDescent="0.25">
      <c r="A13" s="460"/>
      <c r="B13" s="413"/>
      <c r="C13" s="464"/>
      <c r="D13" s="413"/>
      <c r="E13" s="439"/>
      <c r="F13" s="423"/>
      <c r="G13" s="445"/>
      <c r="H13" s="77"/>
      <c r="I13" s="80"/>
      <c r="J13" s="130"/>
      <c r="K13" s="80"/>
      <c r="L13" s="37"/>
      <c r="M13" s="202"/>
      <c r="N13" s="125"/>
      <c r="O13" s="407"/>
      <c r="P13" s="419"/>
      <c r="Q13" s="31"/>
      <c r="R13" s="31"/>
      <c r="S13" s="439"/>
      <c r="T13" s="158"/>
      <c r="U13" s="488"/>
      <c r="V13" s="430"/>
      <c r="W13" s="166"/>
    </row>
    <row r="14" spans="1:34" ht="12.75" customHeight="1" x14ac:dyDescent="0.25">
      <c r="A14" s="461"/>
      <c r="B14" s="414"/>
      <c r="C14" s="465"/>
      <c r="D14" s="414"/>
      <c r="E14" s="440"/>
      <c r="F14" s="424"/>
      <c r="G14" s="446"/>
      <c r="H14" s="78"/>
      <c r="I14" s="81"/>
      <c r="J14" s="220"/>
      <c r="K14" s="81"/>
      <c r="L14" s="32"/>
      <c r="M14" s="32"/>
      <c r="N14" s="221"/>
      <c r="O14" s="408"/>
      <c r="P14" s="420"/>
      <c r="Q14" s="34"/>
      <c r="R14" s="34"/>
      <c r="S14" s="440"/>
      <c r="T14" s="159"/>
      <c r="U14" s="489"/>
      <c r="V14" s="431"/>
      <c r="W14" s="167"/>
    </row>
    <row r="15" spans="1:34" ht="12.75" customHeight="1" x14ac:dyDescent="0.25">
      <c r="A15" s="477"/>
      <c r="B15" s="462"/>
      <c r="C15" s="469"/>
      <c r="D15" s="466"/>
      <c r="E15" s="473"/>
      <c r="F15" s="412"/>
      <c r="G15" s="478"/>
      <c r="H15" s="196"/>
      <c r="I15" s="79"/>
      <c r="J15" s="140"/>
      <c r="K15" s="79"/>
      <c r="L15" s="205"/>
      <c r="M15" s="199"/>
      <c r="N15" s="134"/>
      <c r="O15" s="406"/>
      <c r="P15" s="418"/>
      <c r="Q15" s="29"/>
      <c r="R15" s="29"/>
      <c r="S15" s="438"/>
      <c r="T15" s="198"/>
      <c r="U15" s="487"/>
      <c r="V15" s="429"/>
      <c r="W15" s="165"/>
    </row>
    <row r="16" spans="1:34" ht="12.75" customHeight="1" x14ac:dyDescent="0.25">
      <c r="A16" s="460"/>
      <c r="B16" s="413"/>
      <c r="C16" s="413"/>
      <c r="D16" s="413"/>
      <c r="E16" s="439"/>
      <c r="F16" s="423"/>
      <c r="G16" s="445"/>
      <c r="H16" s="77"/>
      <c r="I16" s="80"/>
      <c r="J16" s="130"/>
      <c r="K16" s="80"/>
      <c r="L16" s="37"/>
      <c r="M16" s="202"/>
      <c r="N16" s="125"/>
      <c r="O16" s="407"/>
      <c r="P16" s="419"/>
      <c r="Q16" s="31"/>
      <c r="R16" s="31"/>
      <c r="S16" s="439"/>
      <c r="T16" s="158"/>
      <c r="U16" s="488"/>
      <c r="V16" s="430"/>
      <c r="W16" s="166"/>
    </row>
    <row r="17" spans="1:23" ht="12.75" customHeight="1" x14ac:dyDescent="0.25">
      <c r="A17" s="461"/>
      <c r="B17" s="414"/>
      <c r="C17" s="414"/>
      <c r="D17" s="414"/>
      <c r="E17" s="440"/>
      <c r="F17" s="424"/>
      <c r="G17" s="446"/>
      <c r="H17" s="197"/>
      <c r="I17" s="81"/>
      <c r="J17" s="220"/>
      <c r="K17" s="81"/>
      <c r="L17" s="32"/>
      <c r="M17" s="32"/>
      <c r="N17" s="101"/>
      <c r="O17" s="408"/>
      <c r="P17" s="420"/>
      <c r="Q17" s="34"/>
      <c r="R17" s="34"/>
      <c r="S17" s="440"/>
      <c r="T17" s="159"/>
      <c r="U17" s="489"/>
      <c r="V17" s="431"/>
      <c r="W17" s="167"/>
    </row>
    <row r="18" spans="1:23" ht="12.75" customHeight="1" x14ac:dyDescent="0.25">
      <c r="A18" s="535"/>
      <c r="B18" s="456"/>
      <c r="C18" s="458"/>
      <c r="D18" s="485"/>
      <c r="E18" s="438"/>
      <c r="F18" s="469"/>
      <c r="G18" s="444"/>
      <c r="H18" s="196"/>
      <c r="I18" s="79"/>
      <c r="J18" s="123"/>
      <c r="K18" s="79"/>
      <c r="L18" s="27"/>
      <c r="M18" s="27"/>
      <c r="N18" s="96"/>
      <c r="O18" s="421"/>
      <c r="P18" s="400"/>
      <c r="Q18" s="29"/>
      <c r="R18" s="29"/>
      <c r="S18" s="438"/>
      <c r="T18" s="149"/>
      <c r="U18" s="435"/>
      <c r="V18" s="429"/>
      <c r="W18" s="165"/>
    </row>
    <row r="19" spans="1:23" ht="12.75" customHeight="1" x14ac:dyDescent="0.25">
      <c r="A19" s="498"/>
      <c r="B19" s="457"/>
      <c r="C19" s="414"/>
      <c r="D19" s="486"/>
      <c r="E19" s="440"/>
      <c r="F19" s="414"/>
      <c r="G19" s="446"/>
      <c r="H19" s="197"/>
      <c r="I19" s="81"/>
      <c r="J19" s="43"/>
      <c r="K19" s="81"/>
      <c r="L19" s="44"/>
      <c r="M19" s="44"/>
      <c r="N19" s="100"/>
      <c r="O19" s="422"/>
      <c r="P19" s="402"/>
      <c r="Q19" s="34"/>
      <c r="R19" s="34"/>
      <c r="S19" s="440"/>
      <c r="T19" s="152"/>
      <c r="U19" s="437"/>
      <c r="V19" s="431"/>
      <c r="W19" s="167"/>
    </row>
    <row r="20" spans="1:23" ht="13" x14ac:dyDescent="0.25">
      <c r="A20" s="68"/>
      <c r="B20" s="139"/>
      <c r="C20" s="203"/>
      <c r="D20" s="71"/>
      <c r="E20" s="153"/>
      <c r="F20" s="138"/>
      <c r="G20" s="72"/>
      <c r="H20" s="84"/>
      <c r="I20" s="82"/>
      <c r="J20" s="137"/>
      <c r="K20" s="82"/>
      <c r="L20" s="200"/>
      <c r="M20" s="200"/>
      <c r="N20" s="35"/>
      <c r="O20" s="103"/>
      <c r="P20" s="104"/>
      <c r="Q20" s="36"/>
      <c r="R20" s="36"/>
      <c r="S20" s="153"/>
      <c r="T20" s="157"/>
      <c r="U20" s="110"/>
      <c r="V20" s="164"/>
      <c r="W20" s="168"/>
    </row>
    <row r="21" spans="1:23" ht="12.75" customHeight="1" x14ac:dyDescent="0.25">
      <c r="A21" s="459"/>
      <c r="B21" s="462"/>
      <c r="C21" s="463"/>
      <c r="D21" s="466"/>
      <c r="E21" s="473"/>
      <c r="F21" s="412"/>
      <c r="G21" s="482"/>
      <c r="H21" s="76"/>
      <c r="I21" s="79"/>
      <c r="J21" s="40"/>
      <c r="K21" s="79"/>
      <c r="L21" s="27"/>
      <c r="M21" s="27"/>
      <c r="N21" s="122"/>
      <c r="O21" s="421"/>
      <c r="P21" s="409"/>
      <c r="Q21" s="29"/>
      <c r="R21" s="29"/>
      <c r="S21" s="438"/>
      <c r="T21" s="149"/>
      <c r="U21" s="435"/>
      <c r="V21" s="421"/>
      <c r="W21" s="165"/>
    </row>
    <row r="22" spans="1:23" ht="12.75" customHeight="1" x14ac:dyDescent="0.25">
      <c r="A22" s="460"/>
      <c r="B22" s="413"/>
      <c r="C22" s="464"/>
      <c r="D22" s="413"/>
      <c r="E22" s="439"/>
      <c r="F22" s="423"/>
      <c r="G22" s="483"/>
      <c r="H22" s="77"/>
      <c r="I22" s="80"/>
      <c r="J22" s="136"/>
      <c r="K22" s="80"/>
      <c r="L22" s="37"/>
      <c r="M22" s="37"/>
      <c r="N22" s="135"/>
      <c r="O22" s="428"/>
      <c r="P22" s="410"/>
      <c r="Q22" s="31"/>
      <c r="R22" s="31"/>
      <c r="S22" s="439"/>
      <c r="T22" s="151"/>
      <c r="U22" s="436"/>
      <c r="V22" s="428"/>
      <c r="W22" s="166"/>
    </row>
    <row r="23" spans="1:23" ht="12.75" customHeight="1" x14ac:dyDescent="0.25">
      <c r="A23" s="460"/>
      <c r="B23" s="413"/>
      <c r="C23" s="464"/>
      <c r="D23" s="413"/>
      <c r="E23" s="439"/>
      <c r="F23" s="423"/>
      <c r="G23" s="483"/>
      <c r="H23" s="85"/>
      <c r="I23" s="80"/>
      <c r="J23" s="136"/>
      <c r="K23" s="80"/>
      <c r="L23" s="37"/>
      <c r="M23" s="37"/>
      <c r="N23" s="135"/>
      <c r="O23" s="428"/>
      <c r="P23" s="410"/>
      <c r="Q23" s="31"/>
      <c r="R23" s="31"/>
      <c r="S23" s="439"/>
      <c r="T23" s="151"/>
      <c r="U23" s="436"/>
      <c r="V23" s="428"/>
      <c r="W23" s="166"/>
    </row>
    <row r="24" spans="1:23" ht="12.75" customHeight="1" x14ac:dyDescent="0.25">
      <c r="A24" s="461"/>
      <c r="B24" s="414"/>
      <c r="C24" s="465"/>
      <c r="D24" s="414"/>
      <c r="E24" s="440"/>
      <c r="F24" s="424"/>
      <c r="G24" s="484"/>
      <c r="H24" s="78"/>
      <c r="I24" s="81"/>
      <c r="J24" s="43"/>
      <c r="K24" s="81"/>
      <c r="L24" s="32"/>
      <c r="M24" s="32"/>
      <c r="N24" s="101"/>
      <c r="O24" s="422"/>
      <c r="P24" s="411"/>
      <c r="Q24" s="34"/>
      <c r="R24" s="34"/>
      <c r="S24" s="440"/>
      <c r="T24" s="152"/>
      <c r="U24" s="437"/>
      <c r="V24" s="422"/>
      <c r="W24" s="167"/>
    </row>
    <row r="25" spans="1:23" ht="12.75" customHeight="1" x14ac:dyDescent="0.25">
      <c r="A25" s="459"/>
      <c r="B25" s="456"/>
      <c r="C25" s="463"/>
      <c r="D25" s="466"/>
      <c r="E25" s="438"/>
      <c r="F25" s="469"/>
      <c r="G25" s="444"/>
      <c r="H25" s="76"/>
      <c r="I25" s="79"/>
      <c r="J25" s="40"/>
      <c r="K25" s="79"/>
      <c r="L25" s="17"/>
      <c r="M25" s="39"/>
      <c r="N25" s="134"/>
      <c r="O25" s="403"/>
      <c r="P25" s="425"/>
      <c r="Q25" s="17"/>
      <c r="R25" s="17"/>
      <c r="S25" s="438"/>
      <c r="T25" s="124"/>
      <c r="U25" s="432"/>
      <c r="V25" s="441"/>
      <c r="W25" s="165"/>
    </row>
    <row r="26" spans="1:23" ht="12.75" customHeight="1" x14ac:dyDescent="0.25">
      <c r="A26" s="460"/>
      <c r="B26" s="474"/>
      <c r="C26" s="464"/>
      <c r="D26" s="413"/>
      <c r="E26" s="439"/>
      <c r="F26" s="423"/>
      <c r="G26" s="445"/>
      <c r="H26" s="77"/>
      <c r="I26" s="80"/>
      <c r="J26" s="130"/>
      <c r="K26" s="80"/>
      <c r="L26" s="133"/>
      <c r="M26" s="37"/>
      <c r="N26" s="93"/>
      <c r="O26" s="404"/>
      <c r="P26" s="426"/>
      <c r="Q26" s="133"/>
      <c r="R26" s="133"/>
      <c r="S26" s="439"/>
      <c r="T26" s="158"/>
      <c r="U26" s="433"/>
      <c r="V26" s="442"/>
      <c r="W26" s="166"/>
    </row>
    <row r="27" spans="1:23" ht="12.75" customHeight="1" x14ac:dyDescent="0.25">
      <c r="A27" s="461"/>
      <c r="B27" s="457"/>
      <c r="C27" s="465"/>
      <c r="D27" s="414"/>
      <c r="E27" s="440"/>
      <c r="F27" s="424"/>
      <c r="G27" s="446"/>
      <c r="H27" s="78"/>
      <c r="I27" s="81"/>
      <c r="J27" s="127"/>
      <c r="K27" s="81"/>
      <c r="L27" s="126"/>
      <c r="M27" s="32"/>
      <c r="N27" s="91"/>
      <c r="O27" s="405"/>
      <c r="P27" s="427"/>
      <c r="Q27" s="126"/>
      <c r="R27" s="126"/>
      <c r="S27" s="440"/>
      <c r="T27" s="159"/>
      <c r="U27" s="434"/>
      <c r="V27" s="443"/>
      <c r="W27" s="167"/>
    </row>
    <row r="28" spans="1:23" ht="12.75" customHeight="1" x14ac:dyDescent="0.25">
      <c r="A28" s="459"/>
      <c r="B28" s="456"/>
      <c r="C28" s="469"/>
      <c r="D28" s="466"/>
      <c r="E28" s="438"/>
      <c r="F28" s="469"/>
      <c r="G28" s="444"/>
      <c r="H28" s="76"/>
      <c r="I28" s="79"/>
      <c r="J28" s="40"/>
      <c r="K28" s="79"/>
      <c r="L28" s="131"/>
      <c r="M28" s="132"/>
      <c r="N28" s="28"/>
      <c r="O28" s="447"/>
      <c r="P28" s="418"/>
      <c r="Q28" s="131"/>
      <c r="R28" s="131"/>
      <c r="S28" s="438"/>
      <c r="T28" s="124"/>
      <c r="U28" s="432"/>
      <c r="V28" s="429"/>
      <c r="W28" s="165"/>
    </row>
    <row r="29" spans="1:23" ht="12.75" customHeight="1" x14ac:dyDescent="0.25">
      <c r="A29" s="460"/>
      <c r="B29" s="474"/>
      <c r="C29" s="413"/>
      <c r="D29" s="413"/>
      <c r="E29" s="439"/>
      <c r="F29" s="423"/>
      <c r="G29" s="445"/>
      <c r="H29" s="77"/>
      <c r="I29" s="80"/>
      <c r="J29" s="130"/>
      <c r="K29" s="80"/>
      <c r="L29" s="128"/>
      <c r="M29" s="129"/>
      <c r="N29" s="93"/>
      <c r="O29" s="448"/>
      <c r="P29" s="419"/>
      <c r="Q29" s="128"/>
      <c r="R29" s="128"/>
      <c r="S29" s="439"/>
      <c r="T29" s="158"/>
      <c r="U29" s="433"/>
      <c r="V29" s="430"/>
      <c r="W29" s="166"/>
    </row>
    <row r="30" spans="1:23" ht="12.75" customHeight="1" x14ac:dyDescent="0.25">
      <c r="A30" s="461"/>
      <c r="B30" s="457"/>
      <c r="C30" s="414"/>
      <c r="D30" s="414"/>
      <c r="E30" s="440"/>
      <c r="F30" s="424"/>
      <c r="G30" s="446"/>
      <c r="H30" s="78"/>
      <c r="I30" s="81"/>
      <c r="J30" s="127"/>
      <c r="K30" s="81"/>
      <c r="L30" s="126"/>
      <c r="M30" s="32"/>
      <c r="N30" s="91"/>
      <c r="O30" s="449"/>
      <c r="P30" s="420"/>
      <c r="Q30" s="126"/>
      <c r="R30" s="126"/>
      <c r="S30" s="440"/>
      <c r="T30" s="159"/>
      <c r="U30" s="434"/>
      <c r="V30" s="431"/>
      <c r="W30" s="167"/>
    </row>
    <row r="31" spans="1:23" s="12" customFormat="1" ht="15.5" x14ac:dyDescent="0.25">
      <c r="A31" s="69" t="s">
        <v>71</v>
      </c>
      <c r="B31" s="90"/>
      <c r="C31" s="73"/>
      <c r="D31" s="73"/>
      <c r="E31" s="73"/>
      <c r="F31" s="73"/>
      <c r="G31" s="73"/>
      <c r="H31" s="73"/>
      <c r="I31" s="73"/>
      <c r="J31" s="90"/>
      <c r="K31" s="73"/>
      <c r="L31" s="90"/>
      <c r="M31" s="90"/>
      <c r="N31" s="90"/>
      <c r="O31" s="73"/>
      <c r="P31" s="98"/>
      <c r="Q31" s="73"/>
      <c r="R31" s="73"/>
      <c r="S31" s="142"/>
      <c r="T31" s="141"/>
      <c r="U31" s="150"/>
      <c r="V31" s="73"/>
      <c r="W31" s="169"/>
    </row>
    <row r="32" spans="1:23" ht="12.75" customHeight="1" x14ac:dyDescent="0.25">
      <c r="A32" s="459"/>
      <c r="B32" s="462"/>
      <c r="C32" s="463"/>
      <c r="D32" s="466"/>
      <c r="E32" s="312"/>
      <c r="F32" s="412"/>
      <c r="G32" s="415"/>
      <c r="H32" s="76"/>
      <c r="I32" s="79"/>
      <c r="J32" s="40"/>
      <c r="K32" s="79"/>
      <c r="L32" s="27"/>
      <c r="M32" s="27"/>
      <c r="N32" s="28"/>
      <c r="O32" s="447"/>
      <c r="P32" s="409"/>
      <c r="Q32" s="29"/>
      <c r="R32" s="29"/>
      <c r="S32" s="438"/>
      <c r="T32" s="149"/>
      <c r="U32" s="435"/>
      <c r="V32" s="421"/>
      <c r="W32" s="165"/>
    </row>
    <row r="33" spans="1:23" ht="12.75" customHeight="1" x14ac:dyDescent="0.25">
      <c r="A33" s="460"/>
      <c r="B33" s="413"/>
      <c r="C33" s="464"/>
      <c r="D33" s="413"/>
      <c r="E33" s="467"/>
      <c r="F33" s="413"/>
      <c r="G33" s="416"/>
      <c r="H33" s="77"/>
      <c r="I33" s="80"/>
      <c r="J33" s="136"/>
      <c r="K33" s="80"/>
      <c r="L33" s="37"/>
      <c r="M33" s="37"/>
      <c r="N33" s="38"/>
      <c r="O33" s="448"/>
      <c r="P33" s="410"/>
      <c r="Q33" s="31"/>
      <c r="R33" s="31"/>
      <c r="S33" s="439"/>
      <c r="T33" s="151"/>
      <c r="U33" s="436"/>
      <c r="V33" s="428"/>
      <c r="W33" s="166"/>
    </row>
    <row r="34" spans="1:23" ht="12.75" customHeight="1" x14ac:dyDescent="0.25">
      <c r="A34" s="460"/>
      <c r="B34" s="413"/>
      <c r="C34" s="464"/>
      <c r="D34" s="413"/>
      <c r="E34" s="467"/>
      <c r="F34" s="413"/>
      <c r="G34" s="416"/>
      <c r="H34" s="85"/>
      <c r="I34" s="80"/>
      <c r="J34" s="136"/>
      <c r="K34" s="80"/>
      <c r="L34" s="37"/>
      <c r="M34" s="37"/>
      <c r="N34" s="38"/>
      <c r="O34" s="448"/>
      <c r="P34" s="410"/>
      <c r="Q34" s="31"/>
      <c r="R34" s="31"/>
      <c r="S34" s="439"/>
      <c r="T34" s="151"/>
      <c r="U34" s="436"/>
      <c r="V34" s="428"/>
      <c r="W34" s="166"/>
    </row>
    <row r="35" spans="1:23" ht="12.75" customHeight="1" x14ac:dyDescent="0.25">
      <c r="A35" s="461"/>
      <c r="B35" s="414"/>
      <c r="C35" s="465"/>
      <c r="D35" s="414"/>
      <c r="E35" s="468"/>
      <c r="F35" s="414"/>
      <c r="G35" s="417"/>
      <c r="H35" s="78"/>
      <c r="I35" s="81"/>
      <c r="J35" s="43"/>
      <c r="K35" s="81"/>
      <c r="L35" s="32"/>
      <c r="M35" s="32"/>
      <c r="N35" s="101"/>
      <c r="O35" s="449"/>
      <c r="P35" s="411"/>
      <c r="Q35" s="34"/>
      <c r="R35" s="34"/>
      <c r="S35" s="440"/>
      <c r="T35" s="152"/>
      <c r="U35" s="437"/>
      <c r="V35" s="422"/>
      <c r="W35" s="167"/>
    </row>
    <row r="36" spans="1:23" ht="12.75" customHeight="1" x14ac:dyDescent="0.25">
      <c r="A36" s="459"/>
      <c r="B36" s="462"/>
      <c r="C36" s="469"/>
      <c r="D36" s="466"/>
      <c r="E36" s="438"/>
      <c r="F36" s="412"/>
      <c r="G36" s="444"/>
      <c r="H36" s="76"/>
      <c r="I36" s="79"/>
      <c r="J36" s="40"/>
      <c r="K36" s="79"/>
      <c r="L36" s="27"/>
      <c r="M36" s="27"/>
      <c r="N36" s="96"/>
      <c r="O36" s="421"/>
      <c r="P36" s="400"/>
      <c r="Q36" s="29"/>
      <c r="R36" s="29"/>
      <c r="S36" s="438"/>
      <c r="T36" s="149"/>
      <c r="U36" s="435"/>
      <c r="V36" s="421"/>
      <c r="W36" s="165"/>
    </row>
    <row r="37" spans="1:23" ht="12.75" customHeight="1" x14ac:dyDescent="0.25">
      <c r="A37" s="460"/>
      <c r="B37" s="413"/>
      <c r="C37" s="413"/>
      <c r="D37" s="413"/>
      <c r="E37" s="439"/>
      <c r="F37" s="423"/>
      <c r="G37" s="445"/>
      <c r="H37" s="77"/>
      <c r="I37" s="80"/>
      <c r="J37" s="136"/>
      <c r="K37" s="80"/>
      <c r="L37" s="37"/>
      <c r="M37" s="37"/>
      <c r="N37" s="38"/>
      <c r="O37" s="428"/>
      <c r="P37" s="401"/>
      <c r="Q37" s="31"/>
      <c r="R37" s="31"/>
      <c r="S37" s="439"/>
      <c r="T37" s="151"/>
      <c r="U37" s="436"/>
      <c r="V37" s="428"/>
      <c r="W37" s="166"/>
    </row>
    <row r="38" spans="1:23" ht="12.75" customHeight="1" x14ac:dyDescent="0.25">
      <c r="A38" s="460"/>
      <c r="B38" s="413"/>
      <c r="C38" s="413"/>
      <c r="D38" s="413"/>
      <c r="E38" s="439"/>
      <c r="F38" s="423"/>
      <c r="G38" s="445"/>
      <c r="H38" s="85"/>
      <c r="I38" s="80"/>
      <c r="J38" s="136"/>
      <c r="K38" s="80"/>
      <c r="L38" s="37"/>
      <c r="M38" s="37"/>
      <c r="N38" s="38"/>
      <c r="O38" s="428"/>
      <c r="P38" s="401"/>
      <c r="Q38" s="31"/>
      <c r="R38" s="31"/>
      <c r="S38" s="439"/>
      <c r="T38" s="151"/>
      <c r="U38" s="436"/>
      <c r="V38" s="428"/>
      <c r="W38" s="166"/>
    </row>
    <row r="39" spans="1:23" ht="12.75" customHeight="1" x14ac:dyDescent="0.25">
      <c r="A39" s="461"/>
      <c r="B39" s="414"/>
      <c r="C39" s="414"/>
      <c r="D39" s="414"/>
      <c r="E39" s="440"/>
      <c r="F39" s="424"/>
      <c r="G39" s="446"/>
      <c r="H39" s="78"/>
      <c r="I39" s="81"/>
      <c r="J39" s="43"/>
      <c r="K39" s="81"/>
      <c r="L39" s="32"/>
      <c r="M39" s="32"/>
      <c r="N39" s="33"/>
      <c r="O39" s="422"/>
      <c r="P39" s="402"/>
      <c r="Q39" s="34"/>
      <c r="R39" s="34"/>
      <c r="S39" s="440"/>
      <c r="T39" s="152"/>
      <c r="U39" s="437"/>
      <c r="V39" s="422"/>
      <c r="W39" s="167"/>
    </row>
    <row r="40" spans="1:23" s="12" customFormat="1" ht="15.5" x14ac:dyDescent="0.25">
      <c r="A40" s="69" t="s">
        <v>53</v>
      </c>
      <c r="B40" s="90"/>
      <c r="C40" s="73"/>
      <c r="D40" s="73"/>
      <c r="E40" s="73"/>
      <c r="F40" s="73"/>
      <c r="G40" s="73"/>
      <c r="H40" s="73"/>
      <c r="I40" s="73"/>
      <c r="J40" s="90"/>
      <c r="K40" s="73"/>
      <c r="L40" s="90"/>
      <c r="M40" s="90"/>
      <c r="N40" s="90"/>
      <c r="O40" s="73"/>
      <c r="P40" s="98"/>
      <c r="Q40" s="73"/>
      <c r="R40" s="73"/>
      <c r="S40" s="142"/>
      <c r="T40" s="141"/>
      <c r="U40" s="150"/>
      <c r="V40" s="73"/>
      <c r="W40" s="169"/>
    </row>
    <row r="41" spans="1:23" ht="12.75" customHeight="1" x14ac:dyDescent="0.25">
      <c r="A41" s="459"/>
      <c r="B41" s="462"/>
      <c r="C41" s="463"/>
      <c r="D41" s="466"/>
      <c r="E41" s="312"/>
      <c r="F41" s="412"/>
      <c r="G41" s="415"/>
      <c r="H41" s="76"/>
      <c r="I41" s="79"/>
      <c r="J41" s="40"/>
      <c r="K41" s="79"/>
      <c r="L41" s="27"/>
      <c r="M41" s="27"/>
      <c r="N41" s="28"/>
      <c r="O41" s="453"/>
      <c r="P41" s="409"/>
      <c r="Q41" s="29"/>
      <c r="R41" s="29"/>
      <c r="S41" s="438"/>
      <c r="T41" s="149"/>
      <c r="U41" s="435"/>
      <c r="V41" s="421"/>
      <c r="W41" s="165"/>
    </row>
    <row r="42" spans="1:23" ht="12.75" customHeight="1" x14ac:dyDescent="0.25">
      <c r="A42" s="460"/>
      <c r="B42" s="413"/>
      <c r="C42" s="464"/>
      <c r="D42" s="413"/>
      <c r="E42" s="467"/>
      <c r="F42" s="413"/>
      <c r="G42" s="416"/>
      <c r="H42" s="77"/>
      <c r="I42" s="80"/>
      <c r="J42" s="136"/>
      <c r="K42" s="80"/>
      <c r="L42" s="37"/>
      <c r="M42" s="37"/>
      <c r="N42" s="92"/>
      <c r="O42" s="454"/>
      <c r="P42" s="410"/>
      <c r="Q42" s="31"/>
      <c r="R42" s="31"/>
      <c r="S42" s="439"/>
      <c r="T42" s="151"/>
      <c r="U42" s="436"/>
      <c r="V42" s="428"/>
      <c r="W42" s="166"/>
    </row>
    <row r="43" spans="1:23" ht="12.75" customHeight="1" x14ac:dyDescent="0.25">
      <c r="A43" s="460"/>
      <c r="B43" s="413"/>
      <c r="C43" s="464"/>
      <c r="D43" s="413"/>
      <c r="E43" s="467"/>
      <c r="F43" s="413"/>
      <c r="G43" s="416"/>
      <c r="H43" s="85"/>
      <c r="I43" s="80"/>
      <c r="J43" s="136"/>
      <c r="K43" s="80"/>
      <c r="L43" s="37"/>
      <c r="M43" s="37"/>
      <c r="N43" s="92"/>
      <c r="O43" s="454"/>
      <c r="P43" s="410"/>
      <c r="Q43" s="31"/>
      <c r="R43" s="31"/>
      <c r="S43" s="439"/>
      <c r="T43" s="151"/>
      <c r="U43" s="436"/>
      <c r="V43" s="428"/>
      <c r="W43" s="166"/>
    </row>
    <row r="44" spans="1:23" ht="12.75" customHeight="1" x14ac:dyDescent="0.25">
      <c r="A44" s="461"/>
      <c r="B44" s="414"/>
      <c r="C44" s="465"/>
      <c r="D44" s="414"/>
      <c r="E44" s="468"/>
      <c r="F44" s="414"/>
      <c r="G44" s="417"/>
      <c r="H44" s="78"/>
      <c r="I44" s="81"/>
      <c r="J44" s="43"/>
      <c r="K44" s="81"/>
      <c r="L44" s="32"/>
      <c r="M44" s="32"/>
      <c r="N44" s="101"/>
      <c r="O44" s="455"/>
      <c r="P44" s="411"/>
      <c r="Q44" s="34"/>
      <c r="R44" s="34"/>
      <c r="S44" s="440"/>
      <c r="T44" s="152"/>
      <c r="U44" s="437"/>
      <c r="V44" s="422"/>
      <c r="W44" s="167"/>
    </row>
    <row r="45" spans="1:23" ht="12.75" customHeight="1" x14ac:dyDescent="0.25">
      <c r="A45" s="459"/>
      <c r="B45" s="470"/>
      <c r="C45" s="463"/>
      <c r="D45" s="466"/>
      <c r="E45" s="438"/>
      <c r="F45" s="412"/>
      <c r="G45" s="444"/>
      <c r="H45" s="76"/>
      <c r="I45" s="79"/>
      <c r="J45" s="40"/>
      <c r="K45" s="79"/>
      <c r="L45" s="27"/>
      <c r="M45" s="27"/>
      <c r="N45" s="96"/>
      <c r="O45" s="453"/>
      <c r="P45" s="450"/>
      <c r="Q45" s="29"/>
      <c r="R45" s="29"/>
      <c r="S45" s="438"/>
      <c r="T45" s="149"/>
      <c r="U45" s="435"/>
      <c r="V45" s="421"/>
      <c r="W45" s="165"/>
    </row>
    <row r="46" spans="1:23" ht="12.75" customHeight="1" x14ac:dyDescent="0.25">
      <c r="A46" s="460"/>
      <c r="B46" s="471"/>
      <c r="C46" s="464"/>
      <c r="D46" s="413"/>
      <c r="E46" s="439"/>
      <c r="F46" s="423"/>
      <c r="G46" s="445"/>
      <c r="H46" s="77"/>
      <c r="I46" s="80"/>
      <c r="J46" s="136"/>
      <c r="K46" s="80"/>
      <c r="L46" s="37"/>
      <c r="M46" s="37"/>
      <c r="N46" s="93"/>
      <c r="O46" s="454"/>
      <c r="P46" s="451"/>
      <c r="Q46" s="31"/>
      <c r="R46" s="31"/>
      <c r="S46" s="439"/>
      <c r="T46" s="151"/>
      <c r="U46" s="436"/>
      <c r="V46" s="428"/>
      <c r="W46" s="166"/>
    </row>
    <row r="47" spans="1:23" ht="12.75" customHeight="1" x14ac:dyDescent="0.25">
      <c r="A47" s="460"/>
      <c r="B47" s="471"/>
      <c r="C47" s="464"/>
      <c r="D47" s="413"/>
      <c r="E47" s="439"/>
      <c r="F47" s="423"/>
      <c r="G47" s="445"/>
      <c r="H47" s="85"/>
      <c r="I47" s="80"/>
      <c r="J47" s="136"/>
      <c r="K47" s="80"/>
      <c r="L47" s="37"/>
      <c r="M47" s="37"/>
      <c r="N47" s="93"/>
      <c r="O47" s="454"/>
      <c r="P47" s="451"/>
      <c r="Q47" s="31"/>
      <c r="R47" s="31"/>
      <c r="S47" s="439"/>
      <c r="T47" s="151"/>
      <c r="U47" s="436"/>
      <c r="V47" s="428"/>
      <c r="W47" s="166"/>
    </row>
    <row r="48" spans="1:23" ht="12.75" customHeight="1" x14ac:dyDescent="0.25">
      <c r="A48" s="461"/>
      <c r="B48" s="472"/>
      <c r="C48" s="465"/>
      <c r="D48" s="414"/>
      <c r="E48" s="440"/>
      <c r="F48" s="424"/>
      <c r="G48" s="446"/>
      <c r="H48" s="78"/>
      <c r="I48" s="81"/>
      <c r="J48" s="43"/>
      <c r="K48" s="81"/>
      <c r="L48" s="32"/>
      <c r="M48" s="32"/>
      <c r="N48" s="33"/>
      <c r="O48" s="455"/>
      <c r="P48" s="452"/>
      <c r="Q48" s="34"/>
      <c r="R48" s="34"/>
      <c r="S48" s="440"/>
      <c r="T48" s="152"/>
      <c r="U48" s="437"/>
      <c r="V48" s="422"/>
      <c r="W48" s="167"/>
    </row>
    <row r="49" spans="1:23" ht="12.75" customHeight="1" x14ac:dyDescent="0.25">
      <c r="A49" s="459"/>
      <c r="B49" s="470"/>
      <c r="C49" s="469"/>
      <c r="D49" s="466"/>
      <c r="E49" s="438"/>
      <c r="F49" s="412"/>
      <c r="G49" s="444"/>
      <c r="H49" s="76"/>
      <c r="I49" s="79"/>
      <c r="J49" s="40"/>
      <c r="K49" s="79"/>
      <c r="L49" s="27"/>
      <c r="M49" s="27"/>
      <c r="N49" s="96"/>
      <c r="O49" s="421"/>
      <c r="P49" s="400"/>
      <c r="Q49" s="29"/>
      <c r="R49" s="29"/>
      <c r="S49" s="438"/>
      <c r="T49" s="149"/>
      <c r="U49" s="435"/>
      <c r="V49" s="429"/>
      <c r="W49" s="165"/>
    </row>
    <row r="50" spans="1:23" ht="12.75" customHeight="1" x14ac:dyDescent="0.25">
      <c r="A50" s="460"/>
      <c r="B50" s="471"/>
      <c r="C50" s="413"/>
      <c r="D50" s="413"/>
      <c r="E50" s="439"/>
      <c r="F50" s="423"/>
      <c r="G50" s="445"/>
      <c r="H50" s="77"/>
      <c r="I50" s="80"/>
      <c r="J50" s="136"/>
      <c r="K50" s="80"/>
      <c r="L50" s="37"/>
      <c r="M50" s="37"/>
      <c r="N50" s="125"/>
      <c r="O50" s="428"/>
      <c r="P50" s="401"/>
      <c r="Q50" s="31"/>
      <c r="R50" s="31"/>
      <c r="S50" s="439"/>
      <c r="T50" s="151"/>
      <c r="U50" s="436"/>
      <c r="V50" s="430"/>
      <c r="W50" s="166"/>
    </row>
    <row r="51" spans="1:23" ht="12.75" customHeight="1" x14ac:dyDescent="0.25">
      <c r="A51" s="460"/>
      <c r="B51" s="471"/>
      <c r="C51" s="413"/>
      <c r="D51" s="413"/>
      <c r="E51" s="439"/>
      <c r="F51" s="423"/>
      <c r="G51" s="445"/>
      <c r="H51" s="85"/>
      <c r="I51" s="80"/>
      <c r="J51" s="136"/>
      <c r="K51" s="80"/>
      <c r="L51" s="37"/>
      <c r="M51" s="37"/>
      <c r="N51" s="125"/>
      <c r="O51" s="428"/>
      <c r="P51" s="401"/>
      <c r="Q51" s="31"/>
      <c r="R51" s="31"/>
      <c r="S51" s="439"/>
      <c r="T51" s="151"/>
      <c r="U51" s="436"/>
      <c r="V51" s="430"/>
      <c r="W51" s="166"/>
    </row>
    <row r="52" spans="1:23" ht="12.75" customHeight="1" x14ac:dyDescent="0.25">
      <c r="A52" s="461"/>
      <c r="B52" s="472"/>
      <c r="C52" s="414"/>
      <c r="D52" s="414"/>
      <c r="E52" s="440"/>
      <c r="F52" s="424"/>
      <c r="G52" s="446"/>
      <c r="H52" s="78"/>
      <c r="I52" s="81"/>
      <c r="J52" s="43"/>
      <c r="K52" s="81"/>
      <c r="L52" s="32"/>
      <c r="M52" s="32"/>
      <c r="N52" s="33"/>
      <c r="O52" s="422"/>
      <c r="P52" s="402"/>
      <c r="Q52" s="34"/>
      <c r="R52" s="34"/>
      <c r="S52" s="440"/>
      <c r="T52" s="152"/>
      <c r="U52" s="437"/>
      <c r="V52" s="431"/>
      <c r="W52" s="167"/>
    </row>
    <row r="53" spans="1:23" ht="12.75" customHeight="1" x14ac:dyDescent="0.25">
      <c r="A53" s="497"/>
      <c r="B53" s="456"/>
      <c r="C53" s="469"/>
      <c r="D53" s="485"/>
      <c r="E53" s="438"/>
      <c r="F53" s="469"/>
      <c r="G53" s="444"/>
      <c r="H53" s="76"/>
      <c r="I53" s="79"/>
      <c r="J53" s="123"/>
      <c r="K53" s="79"/>
      <c r="L53" s="27"/>
      <c r="M53" s="27"/>
      <c r="N53" s="96"/>
      <c r="O53" s="421"/>
      <c r="P53" s="400"/>
      <c r="Q53" s="29"/>
      <c r="R53" s="29"/>
      <c r="S53" s="438"/>
      <c r="T53" s="149"/>
      <c r="U53" s="435"/>
      <c r="V53" s="429"/>
      <c r="W53" s="165"/>
    </row>
    <row r="54" spans="1:23" ht="12.75" customHeight="1" x14ac:dyDescent="0.25">
      <c r="A54" s="498"/>
      <c r="B54" s="457"/>
      <c r="C54" s="414"/>
      <c r="D54" s="486"/>
      <c r="E54" s="440"/>
      <c r="F54" s="414"/>
      <c r="G54" s="446"/>
      <c r="H54" s="78"/>
      <c r="I54" s="81"/>
      <c r="J54" s="43"/>
      <c r="K54" s="81"/>
      <c r="L54" s="44"/>
      <c r="M54" s="44"/>
      <c r="N54" s="100"/>
      <c r="O54" s="422"/>
      <c r="P54" s="402"/>
      <c r="Q54" s="34"/>
      <c r="R54" s="34"/>
      <c r="S54" s="440"/>
      <c r="T54" s="152"/>
      <c r="U54" s="437"/>
      <c r="V54" s="431"/>
      <c r="W54" s="167"/>
    </row>
    <row r="55" spans="1:23" s="12" customFormat="1" ht="15.5" x14ac:dyDescent="0.25">
      <c r="A55" s="70" t="s">
        <v>45</v>
      </c>
      <c r="B55" s="89"/>
      <c r="C55" s="74"/>
      <c r="D55" s="74"/>
      <c r="E55" s="74"/>
      <c r="F55" s="74"/>
      <c r="G55" s="74"/>
      <c r="H55" s="74"/>
      <c r="I55" s="74"/>
      <c r="J55" s="89"/>
      <c r="K55" s="74"/>
      <c r="L55" s="89"/>
      <c r="M55" s="89"/>
      <c r="N55" s="89"/>
      <c r="O55" s="74"/>
      <c r="P55" s="99"/>
      <c r="Q55" s="74"/>
      <c r="R55" s="74"/>
      <c r="S55" s="144"/>
      <c r="T55" s="155"/>
      <c r="U55" s="156"/>
      <c r="V55" s="74"/>
      <c r="W55" s="169"/>
    </row>
    <row r="56" spans="1:23" ht="13" x14ac:dyDescent="0.25">
      <c r="A56" s="181"/>
      <c r="B56" s="41"/>
      <c r="C56" s="75"/>
      <c r="D56" s="71"/>
      <c r="E56" s="153"/>
      <c r="F56" s="75"/>
      <c r="G56" s="72"/>
      <c r="H56" s="84"/>
      <c r="I56" s="82"/>
      <c r="J56" s="67"/>
      <c r="K56" s="82"/>
      <c r="L56" s="42"/>
      <c r="M56" s="42"/>
      <c r="N56" s="35"/>
      <c r="O56" s="103"/>
      <c r="P56" s="104"/>
      <c r="Q56" s="42"/>
      <c r="R56" s="42"/>
      <c r="S56" s="153"/>
      <c r="T56" s="157"/>
      <c r="U56" s="110"/>
      <c r="V56" s="103"/>
      <c r="W56" s="168"/>
    </row>
    <row r="57" spans="1:23" ht="12.75" customHeight="1" x14ac:dyDescent="0.25">
      <c r="A57" s="507"/>
      <c r="B57" s="509"/>
      <c r="C57" s="510"/>
      <c r="D57" s="466"/>
      <c r="E57" s="473"/>
      <c r="F57" s="412"/>
      <c r="G57" s="478"/>
      <c r="H57" s="263"/>
      <c r="I57" s="264"/>
      <c r="J57" s="265"/>
      <c r="K57" s="264"/>
      <c r="L57" s="266"/>
      <c r="M57" s="266"/>
      <c r="N57" s="267"/>
      <c r="O57" s="513"/>
      <c r="P57" s="515"/>
      <c r="Q57" s="268"/>
      <c r="R57" s="268"/>
      <c r="S57" s="473"/>
      <c r="T57" s="241"/>
      <c r="U57" s="487"/>
      <c r="V57" s="504"/>
      <c r="W57" s="165"/>
    </row>
    <row r="58" spans="1:23" ht="12.75" customHeight="1" x14ac:dyDescent="0.25">
      <c r="A58" s="508"/>
      <c r="B58" s="414"/>
      <c r="C58" s="465"/>
      <c r="D58" s="414"/>
      <c r="E58" s="503"/>
      <c r="F58" s="511"/>
      <c r="G58" s="512"/>
      <c r="H58" s="269"/>
      <c r="I58" s="270"/>
      <c r="J58" s="271"/>
      <c r="K58" s="270"/>
      <c r="L58" s="272"/>
      <c r="M58" s="272"/>
      <c r="N58" s="273"/>
      <c r="O58" s="514"/>
      <c r="P58" s="516"/>
      <c r="Q58" s="274"/>
      <c r="R58" s="274"/>
      <c r="S58" s="503"/>
      <c r="T58" s="159"/>
      <c r="U58" s="489"/>
      <c r="V58" s="506"/>
      <c r="W58" s="167"/>
    </row>
    <row r="59" spans="1:23" ht="12.75" customHeight="1" x14ac:dyDescent="0.25">
      <c r="A59" s="507"/>
      <c r="B59" s="509"/>
      <c r="C59" s="412"/>
      <c r="D59" s="466"/>
      <c r="E59" s="473"/>
      <c r="F59" s="412"/>
      <c r="G59" s="478"/>
      <c r="H59" s="263"/>
      <c r="I59" s="264"/>
      <c r="J59" s="40"/>
      <c r="K59" s="264"/>
      <c r="L59" s="281"/>
      <c r="M59" s="266"/>
      <c r="N59" s="267"/>
      <c r="O59" s="513"/>
      <c r="P59" s="515"/>
      <c r="Q59" s="268"/>
      <c r="R59" s="268"/>
      <c r="S59" s="473"/>
      <c r="T59" s="149"/>
      <c r="U59" s="487"/>
      <c r="V59" s="504"/>
      <c r="W59" s="165"/>
    </row>
    <row r="60" spans="1:23" ht="12.75" customHeight="1" x14ac:dyDescent="0.25">
      <c r="A60" s="517"/>
      <c r="B60" s="413"/>
      <c r="C60" s="518"/>
      <c r="D60" s="413"/>
      <c r="E60" s="502"/>
      <c r="F60" s="520"/>
      <c r="G60" s="521"/>
      <c r="H60" s="275"/>
      <c r="I60" s="276"/>
      <c r="J60" s="277"/>
      <c r="K60" s="276"/>
      <c r="L60" s="37"/>
      <c r="M60" s="278"/>
      <c r="N60" s="279"/>
      <c r="O60" s="523"/>
      <c r="P60" s="522"/>
      <c r="Q60" s="280"/>
      <c r="R60" s="280"/>
      <c r="S60" s="502"/>
      <c r="T60" s="151"/>
      <c r="U60" s="488"/>
      <c r="V60" s="505"/>
      <c r="W60" s="166"/>
    </row>
    <row r="61" spans="1:23" ht="12.75" customHeight="1" x14ac:dyDescent="0.25">
      <c r="A61" s="508"/>
      <c r="B61" s="414"/>
      <c r="C61" s="519"/>
      <c r="D61" s="414"/>
      <c r="E61" s="503"/>
      <c r="F61" s="511"/>
      <c r="G61" s="512"/>
      <c r="H61" s="269"/>
      <c r="I61" s="270"/>
      <c r="J61" s="43"/>
      <c r="K61" s="81"/>
      <c r="L61" s="32"/>
      <c r="M61" s="272"/>
      <c r="N61" s="273"/>
      <c r="O61" s="514"/>
      <c r="P61" s="516"/>
      <c r="Q61" s="274"/>
      <c r="R61" s="274"/>
      <c r="S61" s="503"/>
      <c r="T61" s="152"/>
      <c r="U61" s="489"/>
      <c r="V61" s="506"/>
      <c r="W61" s="167"/>
    </row>
    <row r="62" spans="1:23" ht="13" x14ac:dyDescent="0.25">
      <c r="A62" s="262"/>
      <c r="B62" s="242"/>
      <c r="C62" s="225"/>
      <c r="D62" s="71"/>
      <c r="E62" s="243"/>
      <c r="F62" s="225"/>
      <c r="G62" s="226"/>
      <c r="H62" s="244"/>
      <c r="I62" s="245"/>
      <c r="J62" s="246"/>
      <c r="K62" s="245"/>
      <c r="L62" s="247"/>
      <c r="M62" s="242"/>
      <c r="N62" s="248"/>
      <c r="O62" s="249"/>
      <c r="P62" s="250"/>
      <c r="Q62" s="251"/>
      <c r="R62" s="251"/>
      <c r="S62" s="243"/>
      <c r="T62" s="157"/>
      <c r="U62" s="110"/>
      <c r="V62" s="252"/>
      <c r="W62" s="168"/>
    </row>
    <row r="63" spans="1:23" ht="13" x14ac:dyDescent="0.25">
      <c r="A63" s="262"/>
      <c r="B63" s="242"/>
      <c r="C63" s="225"/>
      <c r="D63" s="71"/>
      <c r="E63" s="243"/>
      <c r="F63" s="225"/>
      <c r="G63" s="226"/>
      <c r="H63" s="244"/>
      <c r="I63" s="253"/>
      <c r="J63" s="254"/>
      <c r="K63" s="253"/>
      <c r="L63" s="251"/>
      <c r="M63" s="251"/>
      <c r="N63" s="118"/>
      <c r="O63" s="255"/>
      <c r="P63" s="256"/>
      <c r="Q63" s="257"/>
      <c r="R63" s="257"/>
      <c r="S63" s="258"/>
      <c r="T63" s="259"/>
      <c r="U63" s="260"/>
      <c r="V63" s="261"/>
      <c r="W63" s="168"/>
    </row>
    <row r="64" spans="1:23" ht="13" x14ac:dyDescent="0.25">
      <c r="A64" s="121"/>
      <c r="B64" s="120"/>
      <c r="C64" s="75"/>
      <c r="D64" s="71"/>
      <c r="E64" s="153"/>
      <c r="F64" s="225"/>
      <c r="G64" s="226"/>
      <c r="H64" s="204"/>
      <c r="I64" s="94"/>
      <c r="J64" s="119"/>
      <c r="K64" s="94"/>
      <c r="L64" s="42"/>
      <c r="M64" s="42"/>
      <c r="N64" s="118"/>
      <c r="O64" s="95"/>
      <c r="P64" s="117"/>
      <c r="Q64" s="42"/>
      <c r="R64" s="42"/>
      <c r="S64" s="153"/>
      <c r="T64" s="157"/>
      <c r="U64" s="110"/>
      <c r="V64" s="103"/>
      <c r="W64" s="168"/>
    </row>
    <row r="65" spans="1:23" s="12" customFormat="1" ht="15.5" x14ac:dyDescent="0.25">
      <c r="A65" s="179" t="s">
        <v>59</v>
      </c>
      <c r="B65" s="89"/>
      <c r="C65" s="74"/>
      <c r="D65" s="74"/>
      <c r="E65" s="74"/>
      <c r="F65" s="74"/>
      <c r="G65" s="74"/>
      <c r="H65" s="74"/>
      <c r="I65" s="74"/>
      <c r="J65" s="89"/>
      <c r="K65" s="74"/>
      <c r="L65" s="89"/>
      <c r="M65" s="89"/>
      <c r="N65" s="89"/>
      <c r="O65" s="74"/>
      <c r="P65" s="99"/>
      <c r="Q65" s="144"/>
      <c r="R65" s="99"/>
      <c r="S65" s="144"/>
      <c r="T65" s="155"/>
      <c r="U65" s="156"/>
      <c r="V65" s="163"/>
      <c r="W65" s="169"/>
    </row>
    <row r="66" spans="1:23" ht="25" x14ac:dyDescent="0.25">
      <c r="A66" s="180" t="s">
        <v>58</v>
      </c>
      <c r="B66" s="97" t="e">
        <f>B45*B32*B18*B20*B28*1000000/(B41*B36*B21*B25)</f>
        <v>#DIV/0!</v>
      </c>
      <c r="C66" s="182" t="s">
        <v>11</v>
      </c>
      <c r="D66" s="71" t="s">
        <v>84</v>
      </c>
      <c r="E66" s="153" t="s">
        <v>15</v>
      </c>
      <c r="F66" s="75" t="s">
        <v>15</v>
      </c>
      <c r="G66" s="72" t="s">
        <v>15</v>
      </c>
      <c r="H66" s="184" t="s">
        <v>58</v>
      </c>
      <c r="I66" s="185" t="s">
        <v>14</v>
      </c>
      <c r="J66" s="102">
        <f>IF(SUM(P11:P65)&gt;0,SQRT(SUMSQ(P11:P65))*B66,SQRT(SUMSQ(O11:O65)))</f>
        <v>0</v>
      </c>
      <c r="K66" s="82" t="s">
        <v>10</v>
      </c>
      <c r="L66" s="42"/>
      <c r="M66" s="42"/>
      <c r="N66" s="105">
        <f>IF(J66&lt;&gt;"",IF(K66="Expandida",J66/L66,IF(K66="Normal",J66,IF(K66="Triangular",J66/SQRT(6),IF(K66="Rectangular",J66/SQRT(3),IF(K66="LC 95%",J66/1.96,IF(K66="Promedio",J66/SQRT(L66),IF(K66="Relativa",J66*B66,"Tipo?"))))))),"¿aporte?")</f>
        <v>0</v>
      </c>
      <c r="O66" s="103">
        <f>SQRT(SUMSQ((N66)))</f>
        <v>0</v>
      </c>
      <c r="P66" s="104" t="str">
        <f>IF(S66="No aplica","-",IF(S66="Producto",IF(B66&lt;&gt;0,O66/B66,"-"),"-"))</f>
        <v>-</v>
      </c>
      <c r="Q66" s="111"/>
      <c r="R66" s="143"/>
      <c r="S66" s="187" t="s">
        <v>44</v>
      </c>
      <c r="T66" s="71" t="s">
        <v>84</v>
      </c>
      <c r="U66" s="154"/>
      <c r="V66" s="195">
        <v>0</v>
      </c>
      <c r="W66" s="168" t="str">
        <f t="shared" ref="W66:W67" si="0">IF(K66="Promedio",L66-1,"¥")</f>
        <v>¥</v>
      </c>
    </row>
    <row r="67" spans="1:23" ht="25" x14ac:dyDescent="0.25">
      <c r="A67" s="181" t="s">
        <v>57</v>
      </c>
      <c r="B67" s="41" t="e">
        <f>ROUND(B66,L67)-B66</f>
        <v>#DIV/0!</v>
      </c>
      <c r="C67" s="75" t="str">
        <f>C66</f>
        <v>mg/L</v>
      </c>
      <c r="D67" s="159" t="s">
        <v>82</v>
      </c>
      <c r="E67" s="153" t="s">
        <v>15</v>
      </c>
      <c r="F67" s="75" t="s">
        <v>15</v>
      </c>
      <c r="G67" s="72" t="s">
        <v>15</v>
      </c>
      <c r="H67" s="184" t="s">
        <v>56</v>
      </c>
      <c r="I67" s="185" t="s">
        <v>14</v>
      </c>
      <c r="J67" s="189">
        <f>IF(ISBLANK(L67),"¿cifras?",10^-L67/2)</f>
        <v>0.05</v>
      </c>
      <c r="K67" s="82" t="s">
        <v>9</v>
      </c>
      <c r="L67" s="186">
        <v>1</v>
      </c>
      <c r="M67" s="42"/>
      <c r="N67" s="201">
        <f>IF(J67&lt;&gt;"",IF(K67="Expandida",J67/L67,IF(K67="Normal",J67,IF(K67="Triangular",J67/SQRT(6),IF(K67="Rectangular",J67/SQRT(3),IF(K67="LC 95%",J67/1.96,IF(K67="Promedio",J67/SQRT(L67),IF(K67="Relativa",J67*B67,"Tipo?"))))))),"¿aporte?")</f>
        <v>2.8867513459481291E-2</v>
      </c>
      <c r="O67" s="103">
        <f>SQRT(SUMSQ((N67)))</f>
        <v>2.8867513459481291E-2</v>
      </c>
      <c r="P67" s="104" t="str">
        <f>IF(S67="No aplica","-",IF(S67="Producto",IF(B67&lt;&gt;0,O67/B67,"-"),"-"))</f>
        <v>-</v>
      </c>
      <c r="Q67" s="145"/>
      <c r="R67" s="146"/>
      <c r="S67" s="188" t="s">
        <v>44</v>
      </c>
      <c r="T67" s="159" t="s">
        <v>82</v>
      </c>
      <c r="U67" s="160"/>
      <c r="V67" s="162">
        <v>1</v>
      </c>
      <c r="W67" s="168" t="str">
        <f t="shared" si="0"/>
        <v>¥</v>
      </c>
    </row>
    <row r="68" spans="1:23" ht="15.5" x14ac:dyDescent="0.25">
      <c r="A68" s="45" t="s">
        <v>16</v>
      </c>
      <c r="B68" s="109" t="e">
        <f>B66+B67</f>
        <v>#DIV/0!</v>
      </c>
      <c r="C68" s="183" t="str">
        <f>C66</f>
        <v>mg/L</v>
      </c>
      <c r="D68" s="46" t="s">
        <v>25</v>
      </c>
      <c r="E68" s="47"/>
      <c r="F68" s="47"/>
      <c r="G68" s="47"/>
      <c r="H68" s="47"/>
      <c r="I68" s="48"/>
      <c r="J68" s="49"/>
      <c r="K68" s="48"/>
      <c r="L68" s="49"/>
      <c r="M68" s="49"/>
      <c r="N68" s="49"/>
      <c r="O68" s="50">
        <f>B71</f>
        <v>2.8867513459481291E-2</v>
      </c>
      <c r="P68" s="178" t="e">
        <f>B70</f>
        <v>#DIV/0!</v>
      </c>
      <c r="Q68" s="47"/>
      <c r="S68" s="83"/>
      <c r="T68" s="47"/>
      <c r="U68" s="190" t="s">
        <v>83</v>
      </c>
      <c r="V68" s="47" t="e">
        <f>SQRT(SUMPRODUCT((V11:V67)^2,(O11:O67)^2))/B68</f>
        <v>#DIV/0!</v>
      </c>
      <c r="W68" s="47"/>
    </row>
    <row r="69" spans="1:23" ht="16" x14ac:dyDescent="0.25">
      <c r="A69" s="51" t="s">
        <v>17</v>
      </c>
      <c r="B69" s="106" t="e">
        <f>B68*B70*B73</f>
        <v>#DIV/0!</v>
      </c>
      <c r="C69" s="87" t="str">
        <f>C68</f>
        <v>mg/L</v>
      </c>
      <c r="D69" s="46" t="s">
        <v>28</v>
      </c>
      <c r="E69" s="47"/>
      <c r="F69" s="47"/>
      <c r="G69" s="47"/>
      <c r="H69" s="47"/>
      <c r="I69" s="47"/>
      <c r="J69" s="499" t="s">
        <v>38</v>
      </c>
      <c r="K69" s="53" t="s">
        <v>39</v>
      </c>
      <c r="L69" s="5"/>
      <c r="M69" s="54" t="s">
        <v>32</v>
      </c>
      <c r="S69" s="20"/>
      <c r="T69" s="47"/>
      <c r="U69" s="55" t="s">
        <v>30</v>
      </c>
      <c r="V69" s="56" t="e">
        <f>B70-V68</f>
        <v>#DIV/0!</v>
      </c>
      <c r="W69" s="56"/>
    </row>
    <row r="70" spans="1:23" ht="16" x14ac:dyDescent="0.25">
      <c r="A70" s="57" t="s">
        <v>49</v>
      </c>
      <c r="B70" s="58" t="e">
        <f>IF(SUM(P66:P67)&gt;0,SQRT(SUMSQ(P66:P67)),SQRT(SUMSQ(O66:O67))/B68)</f>
        <v>#DIV/0!</v>
      </c>
      <c r="C70" s="86" t="s">
        <v>15</v>
      </c>
      <c r="D70" s="46" t="s">
        <v>48</v>
      </c>
      <c r="E70" s="47"/>
      <c r="F70" s="47"/>
      <c r="G70" s="47"/>
      <c r="H70" s="47"/>
      <c r="I70" s="47"/>
      <c r="J70" s="500"/>
      <c r="K70" s="48" t="s">
        <v>40</v>
      </c>
      <c r="L70" s="6"/>
      <c r="M70" s="59" t="s">
        <v>32</v>
      </c>
      <c r="Q70" s="30"/>
      <c r="R70" s="47"/>
      <c r="S70" s="60"/>
      <c r="T70" s="47"/>
      <c r="U70" s="47"/>
      <c r="V70" s="56"/>
      <c r="W70" s="56"/>
    </row>
    <row r="71" spans="1:23" ht="16" x14ac:dyDescent="0.25">
      <c r="A71" s="57" t="s">
        <v>50</v>
      </c>
      <c r="B71" s="108">
        <f>IF(SUM(P66:P67)&gt;0,B70*B68,SQRT(SUMSQ(O66:O67)))</f>
        <v>2.8867513459481291E-2</v>
      </c>
      <c r="C71" s="87" t="str">
        <f>C68</f>
        <v>mg/L</v>
      </c>
      <c r="D71" s="46" t="s">
        <v>26</v>
      </c>
      <c r="E71" s="47"/>
      <c r="F71" s="47"/>
      <c r="G71" s="47"/>
      <c r="H71" s="47"/>
      <c r="I71" s="47"/>
      <c r="J71" s="501"/>
      <c r="K71" s="61" t="s">
        <v>19</v>
      </c>
      <c r="L71" s="161"/>
      <c r="M71" s="62" t="s">
        <v>32</v>
      </c>
      <c r="Q71" s="47"/>
      <c r="R71" s="47"/>
      <c r="S71" s="60"/>
      <c r="T71" s="47"/>
      <c r="U71" s="47"/>
      <c r="V71" s="20"/>
      <c r="W71" s="20"/>
    </row>
    <row r="72" spans="1:23" ht="16" x14ac:dyDescent="0.25">
      <c r="A72" s="57" t="s">
        <v>29</v>
      </c>
      <c r="B72" s="170" t="e">
        <f>B70*2*100</f>
        <v>#DIV/0!</v>
      </c>
      <c r="C72" s="87" t="s">
        <v>20</v>
      </c>
      <c r="D72" s="46" t="s">
        <v>27</v>
      </c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</row>
    <row r="73" spans="1:23" ht="15.5" x14ac:dyDescent="0.25">
      <c r="A73" s="173" t="s">
        <v>75</v>
      </c>
      <c r="B73" s="177">
        <v>2</v>
      </c>
      <c r="C73" s="174" t="s">
        <v>15</v>
      </c>
      <c r="D73" s="175" t="s">
        <v>78</v>
      </c>
      <c r="E73" s="47"/>
      <c r="F73" s="47"/>
      <c r="G73" s="47"/>
      <c r="H73" s="47"/>
      <c r="I73" s="47"/>
      <c r="J73" s="65"/>
      <c r="K73" s="47"/>
      <c r="L73" s="47"/>
      <c r="M73" s="66"/>
      <c r="N73" s="56"/>
      <c r="O73" s="47"/>
      <c r="P73" s="47"/>
      <c r="Q73" s="47"/>
      <c r="R73" s="47"/>
      <c r="S73" s="60"/>
      <c r="T73" s="47"/>
      <c r="U73" s="47"/>
      <c r="V73" s="20"/>
      <c r="W73" s="20"/>
    </row>
    <row r="74" spans="1:23" ht="20" x14ac:dyDescent="0.25">
      <c r="A74" s="171" t="s">
        <v>76</v>
      </c>
      <c r="B74" s="239" t="e">
        <f>B71^4/(N14^4/W14+N24^4/W24+N35^4/W35+N39^4/W39+N44^4/W44+N48^4/W48+N52^4/W52)</f>
        <v>#DIV/0!</v>
      </c>
      <c r="C74" s="191" t="s">
        <v>15</v>
      </c>
      <c r="D74" s="192" t="s">
        <v>79</v>
      </c>
      <c r="E74" s="47"/>
      <c r="F74" s="47"/>
      <c r="G74" s="47"/>
      <c r="H74" s="47"/>
      <c r="I74" s="47"/>
      <c r="J74" s="65"/>
      <c r="K74" s="47"/>
      <c r="L74" s="47"/>
      <c r="M74" s="66"/>
      <c r="N74" s="56"/>
      <c r="O74" s="47"/>
      <c r="P74" s="47"/>
      <c r="Q74" s="47"/>
      <c r="R74" s="47"/>
      <c r="S74" s="60"/>
      <c r="T74" s="47"/>
      <c r="U74" s="47"/>
      <c r="V74" s="20"/>
      <c r="W74" s="20"/>
    </row>
    <row r="75" spans="1:23" ht="20.5" thickBot="1" x14ac:dyDescent="0.3">
      <c r="A75" s="172" t="s">
        <v>77</v>
      </c>
      <c r="B75" s="240" t="e">
        <f>TINV(0.05,B74)</f>
        <v>#DIV/0!</v>
      </c>
      <c r="C75" s="193" t="s">
        <v>15</v>
      </c>
      <c r="D75" s="194" t="s">
        <v>80</v>
      </c>
      <c r="E75" s="47"/>
      <c r="F75" s="47"/>
      <c r="G75" s="47"/>
      <c r="H75" s="47"/>
      <c r="I75" s="47"/>
      <c r="J75" s="65"/>
      <c r="K75" s="47"/>
      <c r="L75" s="47"/>
      <c r="M75" s="66"/>
      <c r="N75" s="56"/>
      <c r="O75" s="47"/>
      <c r="P75" s="47"/>
      <c r="Q75" s="47"/>
      <c r="R75" s="47"/>
      <c r="S75" s="60"/>
      <c r="T75" s="47"/>
      <c r="U75" s="47"/>
      <c r="V75" s="20"/>
      <c r="W75" s="20"/>
    </row>
    <row r="76" spans="1:23" ht="12.75" customHeight="1" x14ac:dyDescent="0.25">
      <c r="A76" s="496" t="s">
        <v>81</v>
      </c>
      <c r="B76" s="496"/>
      <c r="C76" s="496"/>
      <c r="D76" s="496"/>
      <c r="E76" s="47"/>
      <c r="F76" s="47"/>
      <c r="G76" s="47"/>
      <c r="H76" s="47"/>
      <c r="I76" s="47"/>
      <c r="J76" s="65"/>
      <c r="K76" s="47"/>
      <c r="L76" s="47"/>
      <c r="M76" s="66"/>
      <c r="N76" s="56"/>
      <c r="O76" s="47"/>
      <c r="P76" s="47"/>
      <c r="Q76" s="47"/>
      <c r="R76" s="47"/>
      <c r="S76" s="60"/>
      <c r="T76" s="47"/>
      <c r="U76" s="47"/>
      <c r="V76" s="20"/>
      <c r="W76" s="20"/>
    </row>
    <row r="77" spans="1:23" x14ac:dyDescent="0.25">
      <c r="A77" s="496"/>
      <c r="B77" s="496"/>
      <c r="C77" s="496"/>
      <c r="D77" s="496"/>
      <c r="E77" s="47"/>
      <c r="F77" s="47"/>
      <c r="G77" s="47"/>
      <c r="H77" s="47"/>
      <c r="I77" s="47"/>
      <c r="J77" s="65"/>
      <c r="K77" s="47"/>
      <c r="L77" s="47"/>
      <c r="M77" s="66"/>
      <c r="N77" s="56"/>
      <c r="O77" s="47"/>
      <c r="P77" s="47"/>
      <c r="Q77" s="47"/>
      <c r="R77" s="47"/>
      <c r="S77" s="60"/>
      <c r="T77" s="47"/>
      <c r="U77" s="47"/>
      <c r="V77" s="20"/>
      <c r="W77" s="20"/>
    </row>
    <row r="78" spans="1:23" ht="15.5" x14ac:dyDescent="0.25">
      <c r="A78" s="63"/>
      <c r="B78" s="52"/>
      <c r="C78" s="52"/>
      <c r="D78" s="64"/>
      <c r="E78" s="47"/>
      <c r="F78" s="47"/>
      <c r="G78" s="47"/>
      <c r="H78" s="47"/>
      <c r="I78" s="47"/>
      <c r="J78" s="65"/>
      <c r="K78" s="47"/>
      <c r="L78" s="47"/>
      <c r="M78" s="66"/>
      <c r="N78" s="56"/>
      <c r="O78" s="47"/>
      <c r="P78" s="47"/>
      <c r="Q78" s="47"/>
      <c r="R78" s="47"/>
      <c r="S78" s="60"/>
      <c r="T78" s="47"/>
      <c r="U78" s="47"/>
      <c r="V78" s="20"/>
      <c r="W78" s="20"/>
    </row>
    <row r="79" spans="1:23" x14ac:dyDescent="0.25">
      <c r="A79" s="56"/>
      <c r="B79" s="20"/>
      <c r="C79" s="20"/>
      <c r="D79" s="20"/>
      <c r="E79" s="60"/>
      <c r="F79" s="60"/>
      <c r="G79" s="60"/>
      <c r="H79" s="20"/>
      <c r="I79" s="20"/>
      <c r="J79" s="56"/>
      <c r="K79" s="20"/>
      <c r="L79" s="56"/>
      <c r="M79" s="56"/>
      <c r="N79" s="56"/>
      <c r="O79" s="20"/>
      <c r="P79" s="20"/>
      <c r="Q79" s="20"/>
      <c r="R79" s="20"/>
      <c r="S79" s="60"/>
      <c r="T79" s="60"/>
      <c r="U79" s="60"/>
      <c r="V79" s="20"/>
      <c r="W79" s="20"/>
    </row>
    <row r="80" spans="1:23" ht="13" x14ac:dyDescent="0.25">
      <c r="A80" s="18" t="s">
        <v>46</v>
      </c>
      <c r="B80" s="2"/>
      <c r="C80" s="3"/>
      <c r="E80" s="60"/>
      <c r="F80" s="60"/>
      <c r="G80" s="60"/>
      <c r="H80" s="20"/>
      <c r="I80" s="20"/>
      <c r="J80" s="56"/>
      <c r="K80" s="20"/>
      <c r="L80" s="56"/>
      <c r="M80" s="56"/>
      <c r="N80" s="56"/>
      <c r="O80" s="20"/>
      <c r="P80" s="20"/>
      <c r="Q80" s="20"/>
      <c r="R80" s="20"/>
      <c r="S80" s="60"/>
      <c r="T80" s="60"/>
      <c r="U80" s="60"/>
      <c r="V80" s="20"/>
      <c r="W80" s="20"/>
    </row>
    <row r="81" spans="1:23" ht="15.5" x14ac:dyDescent="0.25">
      <c r="A81" s="1" t="s">
        <v>47</v>
      </c>
      <c r="B81" s="1" t="e">
        <f>B18*B20*B28*1000000/(B21*B25)</f>
        <v>#DIV/0!</v>
      </c>
      <c r="C81" s="2" t="str">
        <f>C68</f>
        <v>mg/L</v>
      </c>
      <c r="D81" s="116"/>
      <c r="E81" s="115"/>
      <c r="F81" s="60"/>
      <c r="G81" s="60"/>
      <c r="H81" s="20"/>
      <c r="I81" s="20"/>
      <c r="J81" s="56"/>
      <c r="K81" s="20"/>
      <c r="L81" s="56"/>
      <c r="M81" s="56"/>
      <c r="N81" s="56"/>
      <c r="O81" s="20"/>
      <c r="P81" s="20"/>
      <c r="Q81" s="20"/>
      <c r="R81" s="20"/>
      <c r="S81" s="60"/>
      <c r="T81" s="60"/>
      <c r="U81" s="60"/>
      <c r="V81" s="20"/>
      <c r="W81" s="20"/>
    </row>
    <row r="82" spans="1:23" ht="15.5" x14ac:dyDescent="0.25">
      <c r="A82" s="1" t="s">
        <v>70</v>
      </c>
      <c r="B82" s="2" t="e">
        <f>B18/(B25/B64*B21)*1000</f>
        <v>#DIV/0!</v>
      </c>
      <c r="C82" s="2" t="s">
        <v>62</v>
      </c>
      <c r="E82" s="60"/>
      <c r="F82" s="60"/>
      <c r="G82" s="60"/>
      <c r="H82" s="20"/>
      <c r="I82" s="20"/>
      <c r="J82" s="56"/>
      <c r="K82" s="20"/>
      <c r="L82" s="56"/>
      <c r="M82" s="56"/>
      <c r="N82" s="56"/>
      <c r="O82" s="20"/>
      <c r="P82" s="20"/>
      <c r="Q82" s="20"/>
      <c r="R82" s="20"/>
      <c r="S82" s="60"/>
      <c r="T82" s="60"/>
      <c r="U82" s="60"/>
      <c r="V82" s="20"/>
      <c r="W82" s="20"/>
    </row>
    <row r="83" spans="1:23" ht="15.5" x14ac:dyDescent="0.25">
      <c r="A83" s="1" t="s">
        <v>69</v>
      </c>
      <c r="B83" s="2" t="e">
        <f>B18/(B25*B21)*1000</f>
        <v>#DIV/0!</v>
      </c>
      <c r="C83" s="2" t="s">
        <v>65</v>
      </c>
      <c r="E83" s="60"/>
      <c r="F83" s="60"/>
      <c r="G83" s="60"/>
      <c r="H83" s="20"/>
      <c r="I83" s="20"/>
      <c r="J83" s="56"/>
      <c r="K83" s="20"/>
      <c r="L83" s="56"/>
      <c r="M83" s="56"/>
      <c r="N83" s="56"/>
      <c r="O83" s="20"/>
      <c r="P83" s="20"/>
      <c r="Q83" s="20"/>
      <c r="R83" s="20"/>
      <c r="S83" s="60"/>
      <c r="T83" s="60"/>
      <c r="U83" s="60"/>
      <c r="V83" s="20"/>
      <c r="W83" s="20"/>
    </row>
    <row r="84" spans="1:23" ht="15.5" x14ac:dyDescent="0.25">
      <c r="A84" s="1" t="s">
        <v>68</v>
      </c>
      <c r="B84" s="88" t="e">
        <f>B18*B20*1000000/(B21)</f>
        <v>#DIV/0!</v>
      </c>
      <c r="C84" s="2" t="str">
        <f>C68</f>
        <v>mg/L</v>
      </c>
      <c r="E84" s="60"/>
      <c r="F84" s="60"/>
      <c r="G84" s="60"/>
      <c r="H84" s="20"/>
      <c r="I84" s="20"/>
      <c r="J84" s="56"/>
      <c r="K84" s="20"/>
      <c r="L84" s="56"/>
      <c r="M84" s="56"/>
      <c r="N84" s="56"/>
      <c r="O84" s="20"/>
      <c r="P84" s="20"/>
      <c r="Q84" s="20"/>
      <c r="R84" s="20"/>
      <c r="S84" s="60"/>
      <c r="T84" s="60"/>
      <c r="U84" s="60"/>
      <c r="V84" s="20"/>
      <c r="W84" s="20"/>
    </row>
    <row r="85" spans="1:23" ht="13" x14ac:dyDescent="0.25">
      <c r="A85" s="18" t="s">
        <v>67</v>
      </c>
      <c r="B85" s="2"/>
      <c r="C85" s="3"/>
      <c r="F85" s="60"/>
      <c r="G85" s="60"/>
      <c r="H85" s="20"/>
      <c r="I85" s="20"/>
      <c r="J85" s="56"/>
      <c r="K85" s="20"/>
      <c r="L85" s="56"/>
      <c r="M85" s="56"/>
      <c r="N85" s="56"/>
      <c r="O85" s="20"/>
      <c r="P85" s="20"/>
      <c r="Q85" s="20"/>
      <c r="R85" s="20"/>
      <c r="S85" s="60"/>
      <c r="T85" s="60"/>
      <c r="U85" s="60"/>
      <c r="V85" s="20"/>
      <c r="W85" s="20"/>
    </row>
    <row r="86" spans="1:23" ht="15.5" x14ac:dyDescent="0.25">
      <c r="A86" s="1" t="s">
        <v>63</v>
      </c>
      <c r="B86" s="2" t="e">
        <f>B18*B32/(B25/B64*B36)</f>
        <v>#DIV/0!</v>
      </c>
      <c r="C86" s="2" t="s">
        <v>62</v>
      </c>
      <c r="E86" s="60"/>
      <c r="F86" s="60"/>
      <c r="G86" s="60"/>
      <c r="H86" s="20"/>
      <c r="I86" s="20"/>
      <c r="J86" s="56"/>
      <c r="K86" s="20"/>
      <c r="L86" s="56"/>
      <c r="M86" s="56"/>
      <c r="N86" s="56"/>
      <c r="O86" s="20"/>
      <c r="P86" s="20"/>
      <c r="Q86" s="20"/>
      <c r="R86" s="20"/>
      <c r="S86" s="60"/>
      <c r="T86" s="60"/>
      <c r="U86" s="60"/>
      <c r="V86" s="20"/>
      <c r="W86" s="20"/>
    </row>
    <row r="87" spans="1:23" ht="15.5" x14ac:dyDescent="0.25">
      <c r="A87" s="1" t="s">
        <v>66</v>
      </c>
      <c r="B87" s="114" t="e">
        <f>B18*B32/(B25*B36)</f>
        <v>#DIV/0!</v>
      </c>
      <c r="C87" s="2" t="s">
        <v>65</v>
      </c>
      <c r="E87" s="60"/>
      <c r="F87" s="60"/>
      <c r="G87" s="60"/>
      <c r="H87" s="20"/>
      <c r="I87" s="20"/>
      <c r="J87" s="56"/>
      <c r="K87" s="20"/>
      <c r="L87" s="56"/>
      <c r="M87" s="56"/>
      <c r="N87" s="56"/>
      <c r="O87" s="20"/>
      <c r="P87" s="20"/>
      <c r="Q87" s="20"/>
      <c r="R87" s="20"/>
      <c r="S87" s="60"/>
      <c r="T87" s="60"/>
      <c r="U87" s="60"/>
      <c r="V87" s="20"/>
      <c r="W87" s="20"/>
    </row>
    <row r="88" spans="1:23" x14ac:dyDescent="0.25">
      <c r="E88" s="60"/>
      <c r="F88" s="60"/>
      <c r="G88" s="60"/>
      <c r="H88" s="20"/>
      <c r="I88" s="20"/>
      <c r="J88" s="56"/>
      <c r="K88" s="20"/>
      <c r="L88" s="56"/>
      <c r="M88" s="56"/>
      <c r="N88" s="56"/>
      <c r="O88" s="20"/>
      <c r="P88" s="20"/>
      <c r="Q88" s="20"/>
      <c r="R88" s="20"/>
      <c r="S88" s="60"/>
      <c r="T88" s="60"/>
      <c r="U88" s="60"/>
      <c r="V88" s="20"/>
      <c r="W88" s="20"/>
    </row>
    <row r="89" spans="1:23" ht="13" x14ac:dyDescent="0.25">
      <c r="A89" s="113" t="s">
        <v>64</v>
      </c>
      <c r="B89" s="1"/>
      <c r="C89" s="2"/>
      <c r="E89" s="60"/>
      <c r="F89" s="60"/>
      <c r="G89" s="60"/>
      <c r="H89" s="20"/>
      <c r="I89" s="20"/>
      <c r="J89" s="56"/>
      <c r="K89" s="20"/>
      <c r="L89" s="56"/>
      <c r="M89" s="56"/>
      <c r="N89" s="56"/>
      <c r="O89" s="20"/>
      <c r="P89" s="20"/>
      <c r="Q89" s="20"/>
      <c r="R89" s="20"/>
      <c r="S89" s="60"/>
      <c r="T89" s="60"/>
      <c r="U89" s="60"/>
      <c r="V89" s="20"/>
      <c r="W89" s="20"/>
    </row>
    <row r="90" spans="1:23" x14ac:dyDescent="0.25">
      <c r="A90" s="2" t="s">
        <v>16</v>
      </c>
      <c r="B90" s="1" t="e">
        <f>B45*B91*B92/B41</f>
        <v>#DIV/0!</v>
      </c>
      <c r="C90" s="2" t="s">
        <v>11</v>
      </c>
      <c r="E90" s="60"/>
      <c r="F90" s="60"/>
      <c r="G90" s="60"/>
      <c r="H90" s="20"/>
      <c r="I90" s="20"/>
      <c r="J90" s="56"/>
      <c r="K90" s="20"/>
      <c r="L90" s="56"/>
      <c r="M90" s="56"/>
      <c r="N90" s="56"/>
      <c r="O90" s="20"/>
      <c r="P90" s="20"/>
      <c r="Q90" s="20"/>
      <c r="R90" s="20"/>
      <c r="S90" s="60"/>
      <c r="T90" s="60"/>
      <c r="U90" s="60"/>
      <c r="V90" s="20"/>
      <c r="W90" s="20"/>
    </row>
    <row r="91" spans="1:23" ht="15.5" x14ac:dyDescent="0.25">
      <c r="A91" s="1" t="s">
        <v>63</v>
      </c>
      <c r="B91" s="1" t="e">
        <f>B32*B18/(B36*B93)</f>
        <v>#DIV/0!</v>
      </c>
      <c r="C91" s="2" t="s">
        <v>62</v>
      </c>
      <c r="E91" s="60"/>
      <c r="F91" s="60"/>
      <c r="G91" s="60"/>
      <c r="H91" s="20"/>
      <c r="I91" s="20"/>
      <c r="J91" s="56"/>
      <c r="K91" s="20"/>
      <c r="L91" s="56"/>
      <c r="M91" s="56"/>
      <c r="N91" s="56"/>
      <c r="O91" s="20"/>
      <c r="P91" s="20"/>
      <c r="Q91" s="20"/>
      <c r="R91" s="20"/>
      <c r="S91" s="60"/>
      <c r="T91" s="60"/>
      <c r="U91" s="60"/>
      <c r="V91" s="20"/>
      <c r="W91" s="20"/>
    </row>
    <row r="92" spans="1:23" x14ac:dyDescent="0.25">
      <c r="A92" s="2" t="s">
        <v>61</v>
      </c>
      <c r="B92" s="1" t="e">
        <f>B28*1000/B64</f>
        <v>#DIV/0!</v>
      </c>
      <c r="C92" s="112"/>
      <c r="E92" s="60"/>
      <c r="F92" s="60"/>
      <c r="G92" s="60"/>
      <c r="H92" s="20"/>
      <c r="I92" s="20"/>
      <c r="J92" s="56"/>
      <c r="K92" s="20"/>
      <c r="L92" s="56"/>
      <c r="M92" s="56"/>
      <c r="N92" s="56"/>
      <c r="O92" s="20"/>
      <c r="P92" s="20"/>
      <c r="Q92" s="20"/>
      <c r="R92" s="20"/>
      <c r="S92" s="60"/>
      <c r="T92" s="60"/>
      <c r="U92" s="60"/>
      <c r="V92" s="20"/>
      <c r="W92" s="20"/>
    </row>
    <row r="93" spans="1:23" x14ac:dyDescent="0.25">
      <c r="A93" s="2" t="s">
        <v>60</v>
      </c>
      <c r="B93" s="1" t="e">
        <f>B25*B21/(B20*B64*1000)</f>
        <v>#DIV/0!</v>
      </c>
      <c r="C93" s="112"/>
      <c r="E93" s="60"/>
      <c r="F93" s="60"/>
      <c r="G93" s="60"/>
      <c r="H93" s="20"/>
      <c r="I93" s="20"/>
      <c r="J93" s="56"/>
      <c r="K93" s="20"/>
      <c r="L93" s="56"/>
      <c r="M93" s="56"/>
      <c r="N93" s="56"/>
      <c r="O93" s="20"/>
      <c r="P93" s="20"/>
      <c r="Q93" s="20"/>
      <c r="R93" s="20"/>
      <c r="S93" s="60"/>
      <c r="T93" s="60"/>
      <c r="U93" s="60"/>
      <c r="V93" s="20"/>
      <c r="W93" s="20"/>
    </row>
    <row r="94" spans="1:23" x14ac:dyDescent="0.25">
      <c r="A94" s="2" t="s">
        <v>30</v>
      </c>
      <c r="B94" s="1" t="e">
        <f>B66-B90</f>
        <v>#DIV/0!</v>
      </c>
      <c r="C94" s="2"/>
      <c r="E94" s="60"/>
      <c r="F94" s="60"/>
      <c r="G94" s="60"/>
      <c r="H94" s="20"/>
      <c r="I94" s="20"/>
      <c r="J94" s="56"/>
      <c r="K94" s="20"/>
      <c r="L94" s="56"/>
      <c r="M94" s="56"/>
      <c r="N94" s="56"/>
      <c r="O94" s="20"/>
      <c r="P94" s="20"/>
      <c r="Q94" s="20"/>
      <c r="R94" s="20"/>
      <c r="S94" s="60"/>
      <c r="T94" s="60"/>
      <c r="U94" s="60"/>
      <c r="V94" s="20"/>
      <c r="W94" s="20"/>
    </row>
    <row r="95" spans="1:23" x14ac:dyDescent="0.25">
      <c r="E95" s="60"/>
      <c r="F95" s="60"/>
      <c r="G95" s="60"/>
      <c r="H95" s="20"/>
      <c r="I95" s="20"/>
      <c r="J95" s="56"/>
      <c r="K95" s="20"/>
      <c r="L95" s="56"/>
      <c r="M95" s="56"/>
      <c r="N95" s="56"/>
      <c r="O95" s="20"/>
      <c r="P95" s="20"/>
      <c r="Q95" s="20"/>
      <c r="R95" s="20"/>
      <c r="S95" s="60"/>
      <c r="T95" s="60"/>
      <c r="U95" s="60"/>
      <c r="V95" s="20"/>
      <c r="W95" s="20"/>
    </row>
    <row r="96" spans="1:23" x14ac:dyDescent="0.25">
      <c r="E96" s="60"/>
      <c r="F96" s="60"/>
      <c r="G96" s="60"/>
      <c r="H96" s="20"/>
      <c r="I96" s="20"/>
      <c r="J96" s="56"/>
      <c r="K96" s="20"/>
      <c r="L96" s="56"/>
      <c r="M96" s="56"/>
      <c r="N96" s="56"/>
      <c r="O96" s="20"/>
      <c r="P96" s="20"/>
      <c r="Q96" s="20"/>
      <c r="R96" s="20"/>
      <c r="S96" s="60"/>
      <c r="T96" s="60"/>
      <c r="U96" s="60"/>
      <c r="V96" s="20"/>
      <c r="W96" s="20"/>
    </row>
    <row r="97" spans="5:23" x14ac:dyDescent="0.25">
      <c r="E97" s="60"/>
      <c r="F97" s="60"/>
      <c r="G97" s="60"/>
      <c r="H97" s="20"/>
      <c r="I97" s="20"/>
      <c r="J97" s="56"/>
      <c r="K97" s="20"/>
      <c r="L97" s="56"/>
      <c r="M97" s="56"/>
      <c r="N97" s="56"/>
      <c r="O97" s="20"/>
      <c r="P97" s="20"/>
      <c r="Q97" s="20"/>
      <c r="R97" s="20"/>
      <c r="S97" s="60"/>
      <c r="T97" s="60"/>
      <c r="U97" s="60"/>
      <c r="V97" s="20"/>
      <c r="W97" s="20"/>
    </row>
    <row r="98" spans="5:23" x14ac:dyDescent="0.25">
      <c r="E98" s="60"/>
      <c r="F98" s="60"/>
      <c r="G98" s="60"/>
      <c r="H98" s="20"/>
      <c r="I98" s="20"/>
      <c r="J98" s="56"/>
      <c r="K98" s="20"/>
      <c r="L98" s="56"/>
      <c r="M98" s="56"/>
      <c r="N98" s="56"/>
      <c r="O98" s="20"/>
      <c r="P98" s="20"/>
      <c r="Q98" s="20"/>
      <c r="R98" s="20"/>
      <c r="S98" s="60"/>
      <c r="T98" s="60"/>
      <c r="U98" s="60"/>
      <c r="V98" s="20"/>
      <c r="W98" s="20"/>
    </row>
    <row r="99" spans="5:23" x14ac:dyDescent="0.25">
      <c r="E99" s="60"/>
      <c r="F99" s="60"/>
      <c r="G99" s="60"/>
      <c r="H99" s="20"/>
      <c r="I99" s="20"/>
      <c r="J99" s="56"/>
      <c r="K99" s="20"/>
      <c r="L99" s="56"/>
      <c r="M99" s="56"/>
      <c r="N99" s="56"/>
      <c r="O99" s="20"/>
      <c r="P99" s="20"/>
      <c r="Q99" s="20"/>
      <c r="R99" s="20"/>
      <c r="S99" s="60"/>
      <c r="T99" s="60"/>
      <c r="U99" s="60"/>
      <c r="V99" s="20"/>
      <c r="W99" s="20"/>
    </row>
    <row r="100" spans="5:23" x14ac:dyDescent="0.25">
      <c r="E100" s="60"/>
      <c r="F100" s="60"/>
      <c r="G100" s="60"/>
      <c r="H100" s="20"/>
      <c r="I100" s="20"/>
      <c r="J100" s="56"/>
      <c r="K100" s="20"/>
      <c r="L100" s="56"/>
      <c r="M100" s="56"/>
      <c r="N100" s="56"/>
      <c r="O100" s="20"/>
      <c r="P100" s="20"/>
      <c r="Q100" s="20"/>
      <c r="R100" s="20"/>
      <c r="S100" s="60"/>
      <c r="T100" s="60"/>
      <c r="U100" s="60"/>
      <c r="V100" s="20"/>
      <c r="W100" s="20"/>
    </row>
    <row r="101" spans="5:23" x14ac:dyDescent="0.25">
      <c r="E101" s="60"/>
      <c r="F101" s="60"/>
      <c r="G101" s="60"/>
      <c r="H101" s="20"/>
      <c r="I101" s="20"/>
      <c r="J101" s="56"/>
      <c r="K101" s="20"/>
      <c r="L101" s="56"/>
      <c r="M101" s="56"/>
      <c r="N101" s="56"/>
      <c r="O101" s="20"/>
      <c r="P101" s="20"/>
      <c r="Q101" s="20"/>
      <c r="R101" s="20"/>
      <c r="S101" s="60"/>
      <c r="T101" s="60"/>
      <c r="U101" s="60"/>
      <c r="V101" s="20"/>
      <c r="W101" s="20"/>
    </row>
    <row r="102" spans="5:23" x14ac:dyDescent="0.25">
      <c r="E102" s="60"/>
      <c r="F102" s="60"/>
      <c r="G102" s="60"/>
      <c r="H102" s="20"/>
      <c r="I102" s="20"/>
      <c r="J102" s="56"/>
      <c r="K102" s="20"/>
      <c r="L102" s="56"/>
      <c r="M102" s="56"/>
      <c r="N102" s="56"/>
      <c r="O102" s="20"/>
      <c r="P102" s="20"/>
      <c r="Q102" s="20"/>
      <c r="R102" s="20"/>
      <c r="S102" s="60"/>
      <c r="T102" s="60"/>
      <c r="U102" s="60"/>
      <c r="V102" s="20"/>
      <c r="W102" s="20"/>
    </row>
    <row r="103" spans="5:23" x14ac:dyDescent="0.25">
      <c r="E103" s="60"/>
      <c r="F103" s="60"/>
      <c r="G103" s="60"/>
      <c r="H103" s="20"/>
      <c r="I103" s="20"/>
      <c r="J103" s="56"/>
      <c r="K103" s="20"/>
      <c r="L103" s="56"/>
      <c r="M103" s="56"/>
      <c r="N103" s="56"/>
      <c r="O103" s="20"/>
      <c r="P103" s="20"/>
      <c r="Q103" s="20"/>
      <c r="R103" s="20"/>
      <c r="S103" s="60"/>
      <c r="T103" s="60"/>
      <c r="U103" s="60"/>
      <c r="V103" s="20"/>
      <c r="W103" s="20"/>
    </row>
    <row r="104" spans="5:23" x14ac:dyDescent="0.25">
      <c r="E104" s="60"/>
      <c r="F104" s="60"/>
      <c r="G104" s="60"/>
      <c r="H104" s="20"/>
      <c r="I104" s="20"/>
      <c r="J104" s="56"/>
      <c r="K104" s="20"/>
      <c r="L104" s="56"/>
      <c r="M104" s="56"/>
      <c r="N104" s="56"/>
      <c r="O104" s="20"/>
      <c r="P104" s="20"/>
      <c r="Q104" s="20"/>
      <c r="R104" s="20"/>
      <c r="S104" s="60"/>
      <c r="T104" s="60"/>
      <c r="U104" s="60"/>
      <c r="V104" s="20"/>
      <c r="W104" s="20"/>
    </row>
    <row r="105" spans="5:23" x14ac:dyDescent="0.25">
      <c r="E105" s="60"/>
      <c r="F105" s="60"/>
      <c r="G105" s="60"/>
      <c r="H105" s="20"/>
      <c r="I105" s="20"/>
      <c r="J105" s="56"/>
      <c r="K105" s="20"/>
      <c r="L105" s="56"/>
      <c r="M105" s="56"/>
      <c r="N105" s="56"/>
      <c r="O105" s="20"/>
      <c r="P105" s="20"/>
      <c r="Q105" s="20"/>
      <c r="R105" s="20"/>
      <c r="S105" s="60"/>
      <c r="T105" s="60"/>
      <c r="U105" s="60"/>
      <c r="V105" s="20"/>
      <c r="W105" s="20"/>
    </row>
    <row r="106" spans="5:23" x14ac:dyDescent="0.25">
      <c r="E106" s="60"/>
      <c r="F106" s="60"/>
      <c r="G106" s="60"/>
      <c r="H106" s="20"/>
      <c r="I106" s="20"/>
      <c r="J106" s="56"/>
      <c r="K106" s="20"/>
      <c r="L106" s="56"/>
      <c r="M106" s="56"/>
      <c r="N106" s="56"/>
      <c r="O106" s="20"/>
      <c r="P106" s="20"/>
      <c r="Q106" s="20"/>
      <c r="R106" s="20"/>
      <c r="S106" s="60"/>
      <c r="T106" s="60"/>
      <c r="U106" s="60"/>
      <c r="V106" s="20"/>
      <c r="W106" s="20"/>
    </row>
    <row r="107" spans="5:23" x14ac:dyDescent="0.25">
      <c r="E107" s="60"/>
      <c r="F107" s="60"/>
      <c r="G107" s="60"/>
      <c r="H107" s="20"/>
      <c r="I107" s="20"/>
      <c r="J107" s="56"/>
      <c r="K107" s="20"/>
      <c r="L107" s="56"/>
      <c r="M107" s="56"/>
      <c r="N107" s="56"/>
      <c r="O107" s="20"/>
      <c r="P107" s="20"/>
      <c r="Q107" s="20"/>
      <c r="R107" s="20"/>
      <c r="S107" s="60"/>
      <c r="T107" s="60"/>
      <c r="U107" s="60"/>
      <c r="V107" s="20"/>
      <c r="W107" s="20"/>
    </row>
    <row r="108" spans="5:23" x14ac:dyDescent="0.25">
      <c r="E108" s="60"/>
      <c r="F108" s="60"/>
      <c r="G108" s="60"/>
      <c r="H108" s="20"/>
      <c r="I108" s="20"/>
      <c r="J108" s="56"/>
      <c r="K108" s="20"/>
      <c r="L108" s="56"/>
      <c r="M108" s="56"/>
      <c r="N108" s="56"/>
      <c r="O108" s="20"/>
      <c r="P108" s="20"/>
      <c r="Q108" s="20"/>
      <c r="R108" s="20"/>
      <c r="S108" s="60"/>
      <c r="T108" s="60"/>
      <c r="U108" s="60"/>
      <c r="V108" s="20"/>
      <c r="W108" s="20"/>
    </row>
    <row r="109" spans="5:23" x14ac:dyDescent="0.25">
      <c r="E109" s="60"/>
      <c r="F109" s="60"/>
      <c r="G109" s="60"/>
      <c r="H109" s="20"/>
      <c r="I109" s="20"/>
      <c r="J109" s="56"/>
      <c r="K109" s="20"/>
      <c r="L109" s="56"/>
      <c r="M109" s="56"/>
      <c r="N109" s="56"/>
      <c r="O109" s="20"/>
      <c r="P109" s="20"/>
      <c r="Q109" s="20"/>
      <c r="R109" s="20"/>
      <c r="S109" s="60"/>
      <c r="T109" s="60"/>
      <c r="U109" s="60"/>
      <c r="V109" s="20"/>
      <c r="W109" s="20"/>
    </row>
    <row r="110" spans="5:23" x14ac:dyDescent="0.25">
      <c r="E110" s="60"/>
      <c r="F110" s="60"/>
      <c r="G110" s="60"/>
      <c r="H110" s="20"/>
      <c r="I110" s="20"/>
      <c r="J110" s="56"/>
      <c r="K110" s="20"/>
      <c r="L110" s="56"/>
      <c r="M110" s="56"/>
      <c r="N110" s="56"/>
      <c r="O110" s="20"/>
      <c r="P110" s="20"/>
      <c r="Q110" s="20"/>
      <c r="R110" s="20"/>
      <c r="S110" s="60"/>
      <c r="T110" s="60"/>
      <c r="U110" s="60"/>
      <c r="V110" s="20"/>
      <c r="W110" s="20"/>
    </row>
  </sheetData>
  <mergeCells count="184">
    <mergeCell ref="A1:A3"/>
    <mergeCell ref="B1:U2"/>
    <mergeCell ref="B3:U3"/>
    <mergeCell ref="S57:S58"/>
    <mergeCell ref="U57:U58"/>
    <mergeCell ref="V57:V58"/>
    <mergeCell ref="U12:U14"/>
    <mergeCell ref="U21:U24"/>
    <mergeCell ref="V12:V14"/>
    <mergeCell ref="A12:A14"/>
    <mergeCell ref="B12:B14"/>
    <mergeCell ref="C12:C14"/>
    <mergeCell ref="D12:D14"/>
    <mergeCell ref="A21:A24"/>
    <mergeCell ref="B21:B24"/>
    <mergeCell ref="C21:C24"/>
    <mergeCell ref="V15:V17"/>
    <mergeCell ref="A18:A19"/>
    <mergeCell ref="G53:G54"/>
    <mergeCell ref="O53:O54"/>
    <mergeCell ref="G49:G52"/>
    <mergeCell ref="P49:P52"/>
    <mergeCell ref="B9:B10"/>
    <mergeCell ref="C9:C10"/>
    <mergeCell ref="J69:J71"/>
    <mergeCell ref="S59:S61"/>
    <mergeCell ref="U59:U61"/>
    <mergeCell ref="V59:V61"/>
    <mergeCell ref="A57:A58"/>
    <mergeCell ref="B57:B58"/>
    <mergeCell ref="C57:C58"/>
    <mergeCell ref="D57:D58"/>
    <mergeCell ref="E57:E58"/>
    <mergeCell ref="F57:F58"/>
    <mergeCell ref="G57:G58"/>
    <mergeCell ref="O57:O58"/>
    <mergeCell ref="P57:P58"/>
    <mergeCell ref="A59:A61"/>
    <mergeCell ref="B59:B61"/>
    <mergeCell ref="C59:C61"/>
    <mergeCell ref="D59:D61"/>
    <mergeCell ref="E59:E61"/>
    <mergeCell ref="F59:F61"/>
    <mergeCell ref="G59:G61"/>
    <mergeCell ref="P59:P61"/>
    <mergeCell ref="O59:O61"/>
    <mergeCell ref="D9:D10"/>
    <mergeCell ref="S9:U9"/>
    <mergeCell ref="A76:D77"/>
    <mergeCell ref="V53:V54"/>
    <mergeCell ref="S53:S54"/>
    <mergeCell ref="U53:U54"/>
    <mergeCell ref="P53:P54"/>
    <mergeCell ref="U49:U52"/>
    <mergeCell ref="A53:A54"/>
    <mergeCell ref="B53:B54"/>
    <mergeCell ref="C53:C54"/>
    <mergeCell ref="D53:D54"/>
    <mergeCell ref="V49:V52"/>
    <mergeCell ref="S49:S52"/>
    <mergeCell ref="A49:A52"/>
    <mergeCell ref="B49:B52"/>
    <mergeCell ref="C49:C52"/>
    <mergeCell ref="D49:D52"/>
    <mergeCell ref="E49:E52"/>
    <mergeCell ref="F49:F52"/>
    <mergeCell ref="E53:E54"/>
    <mergeCell ref="F53:F54"/>
    <mergeCell ref="A28:A30"/>
    <mergeCell ref="B28:B30"/>
    <mergeCell ref="W9:W10"/>
    <mergeCell ref="E12:E14"/>
    <mergeCell ref="D21:D24"/>
    <mergeCell ref="A15:A17"/>
    <mergeCell ref="B15:B17"/>
    <mergeCell ref="C15:C17"/>
    <mergeCell ref="D15:D17"/>
    <mergeCell ref="E15:E17"/>
    <mergeCell ref="F15:F17"/>
    <mergeCell ref="G15:G17"/>
    <mergeCell ref="E18:E19"/>
    <mergeCell ref="F18:F19"/>
    <mergeCell ref="G18:G19"/>
    <mergeCell ref="E9:G9"/>
    <mergeCell ref="F12:F14"/>
    <mergeCell ref="G12:G14"/>
    <mergeCell ref="F21:F24"/>
    <mergeCell ref="G21:G24"/>
    <mergeCell ref="D18:D19"/>
    <mergeCell ref="S15:S17"/>
    <mergeCell ref="U15:U17"/>
    <mergeCell ref="S12:S14"/>
    <mergeCell ref="V9:V10"/>
    <mergeCell ref="A9:A10"/>
    <mergeCell ref="C28:C30"/>
    <mergeCell ref="D28:D30"/>
    <mergeCell ref="E28:E30"/>
    <mergeCell ref="O28:O30"/>
    <mergeCell ref="F28:F30"/>
    <mergeCell ref="G28:G30"/>
    <mergeCell ref="A25:A27"/>
    <mergeCell ref="B25:B27"/>
    <mergeCell ref="C25:C27"/>
    <mergeCell ref="D25:D27"/>
    <mergeCell ref="E25:E27"/>
    <mergeCell ref="F25:F27"/>
    <mergeCell ref="G25:G27"/>
    <mergeCell ref="B18:B19"/>
    <mergeCell ref="C18:C19"/>
    <mergeCell ref="A32:A35"/>
    <mergeCell ref="B32:B35"/>
    <mergeCell ref="C32:C35"/>
    <mergeCell ref="D32:D35"/>
    <mergeCell ref="E32:E35"/>
    <mergeCell ref="F45:F48"/>
    <mergeCell ref="A36:A39"/>
    <mergeCell ref="B36:B39"/>
    <mergeCell ref="C36:C39"/>
    <mergeCell ref="D36:D39"/>
    <mergeCell ref="A41:A44"/>
    <mergeCell ref="B41:B44"/>
    <mergeCell ref="C41:C44"/>
    <mergeCell ref="A45:A48"/>
    <mergeCell ref="D41:D44"/>
    <mergeCell ref="E36:E39"/>
    <mergeCell ref="B45:B48"/>
    <mergeCell ref="C45:C48"/>
    <mergeCell ref="D45:D48"/>
    <mergeCell ref="E45:E48"/>
    <mergeCell ref="E41:E44"/>
    <mergeCell ref="E21:E24"/>
    <mergeCell ref="S18:S19"/>
    <mergeCell ref="U18:U19"/>
    <mergeCell ref="V18:V19"/>
    <mergeCell ref="O15:O17"/>
    <mergeCell ref="P15:P17"/>
    <mergeCell ref="S25:S27"/>
    <mergeCell ref="G45:G48"/>
    <mergeCell ref="P41:P44"/>
    <mergeCell ref="P28:P30"/>
    <mergeCell ref="O32:O35"/>
    <mergeCell ref="G32:G35"/>
    <mergeCell ref="U45:U48"/>
    <mergeCell ref="S45:S48"/>
    <mergeCell ref="O36:O39"/>
    <mergeCell ref="G36:G39"/>
    <mergeCell ref="U36:U39"/>
    <mergeCell ref="U41:U44"/>
    <mergeCell ref="P45:P48"/>
    <mergeCell ref="O41:O44"/>
    <mergeCell ref="S41:S44"/>
    <mergeCell ref="S32:S35"/>
    <mergeCell ref="S36:S39"/>
    <mergeCell ref="S28:S30"/>
    <mergeCell ref="O45:O48"/>
    <mergeCell ref="O49:O52"/>
    <mergeCell ref="V28:V30"/>
    <mergeCell ref="U28:U30"/>
    <mergeCell ref="V41:V44"/>
    <mergeCell ref="V32:V35"/>
    <mergeCell ref="U32:U35"/>
    <mergeCell ref="V45:V48"/>
    <mergeCell ref="V36:V39"/>
    <mergeCell ref="V21:V24"/>
    <mergeCell ref="S21:S24"/>
    <mergeCell ref="V25:V27"/>
    <mergeCell ref="U25:U27"/>
    <mergeCell ref="Q9:R9"/>
    <mergeCell ref="H9:I9"/>
    <mergeCell ref="J9:P9"/>
    <mergeCell ref="P36:P39"/>
    <mergeCell ref="O25:O27"/>
    <mergeCell ref="O12:O14"/>
    <mergeCell ref="P32:P35"/>
    <mergeCell ref="F41:F44"/>
    <mergeCell ref="G41:G44"/>
    <mergeCell ref="P21:P24"/>
    <mergeCell ref="P12:P14"/>
    <mergeCell ref="O18:O19"/>
    <mergeCell ref="P18:P19"/>
    <mergeCell ref="F32:F35"/>
    <mergeCell ref="F36:F39"/>
    <mergeCell ref="P25:P27"/>
    <mergeCell ref="O21:O24"/>
  </mergeCells>
  <conditionalFormatting sqref="B94">
    <cfRule type="cellIs" dxfId="43" priority="111" stopIfTrue="1" operator="notEqual">
      <formula>0</formula>
    </cfRule>
  </conditionalFormatting>
  <conditionalFormatting sqref="P45 P41 P32 P36 P28 P25 P20:P21 P12 P56 P49 P53 P64">
    <cfRule type="cellIs" dxfId="42" priority="112" stopIfTrue="1" operator="equal">
      <formula>"-"</formula>
    </cfRule>
  </conditionalFormatting>
  <conditionalFormatting sqref="J21 L13">
    <cfRule type="cellIs" dxfId="41" priority="113" stopIfTrue="1" operator="equal">
      <formula>0</formula>
    </cfRule>
  </conditionalFormatting>
  <conditionalFormatting sqref="V56 V12:V14 V32:V39 V41:V45 V49:V54 V20:V30 V64">
    <cfRule type="expression" dxfId="40" priority="114" stopIfTrue="1">
      <formula>$S12="No aplica"</formula>
    </cfRule>
  </conditionalFormatting>
  <conditionalFormatting sqref="V66">
    <cfRule type="expression" dxfId="39" priority="96" stopIfTrue="1">
      <formula>$S66="No aplica"</formula>
    </cfRule>
  </conditionalFormatting>
  <conditionalFormatting sqref="V67">
    <cfRule type="expression" dxfId="38" priority="99" stopIfTrue="1">
      <formula>#REF!="No aplica"</formula>
    </cfRule>
  </conditionalFormatting>
  <conditionalFormatting sqref="P66:P67">
    <cfRule type="cellIs" dxfId="37" priority="97" stopIfTrue="1" operator="equal">
      <formula>"-"</formula>
    </cfRule>
  </conditionalFormatting>
  <conditionalFormatting sqref="L14 J14">
    <cfRule type="cellIs" dxfId="36" priority="95" stopIfTrue="1" operator="equal">
      <formula>0</formula>
    </cfRule>
  </conditionalFormatting>
  <conditionalFormatting sqref="P15">
    <cfRule type="cellIs" dxfId="35" priority="57" stopIfTrue="1" operator="equal">
      <formula>"-"</formula>
    </cfRule>
  </conditionalFormatting>
  <conditionalFormatting sqref="V15:V17">
    <cfRule type="expression" dxfId="34" priority="59" stopIfTrue="1">
      <formula>$S15="No aplica"</formula>
    </cfRule>
  </conditionalFormatting>
  <conditionalFormatting sqref="P18">
    <cfRule type="cellIs" dxfId="33" priority="49" stopIfTrue="1" operator="equal">
      <formula>"-"</formula>
    </cfRule>
  </conditionalFormatting>
  <conditionalFormatting sqref="V18:V19">
    <cfRule type="expression" dxfId="32" priority="50" stopIfTrue="1">
      <formula>$S18="No aplica"</formula>
    </cfRule>
  </conditionalFormatting>
  <conditionalFormatting sqref="W12:W30 W32:W39 W41:W54 W56 W66:W67 W64">
    <cfRule type="expression" dxfId="31" priority="46">
      <formula>$K12="Promedio"</formula>
    </cfRule>
  </conditionalFormatting>
  <conditionalFormatting sqref="J24">
    <cfRule type="cellIs" dxfId="30" priority="43" stopIfTrue="1" operator="equal">
      <formula>0</formula>
    </cfRule>
  </conditionalFormatting>
  <conditionalFormatting sqref="J17">
    <cfRule type="cellIs" dxfId="29" priority="36" stopIfTrue="1" operator="equal">
      <formula>0</formula>
    </cfRule>
  </conditionalFormatting>
  <conditionalFormatting sqref="J32 J36">
    <cfRule type="cellIs" dxfId="28" priority="35" stopIfTrue="1" operator="equal">
      <formula>0</formula>
    </cfRule>
  </conditionalFormatting>
  <conditionalFormatting sqref="J35 J39">
    <cfRule type="cellIs" dxfId="27" priority="34" stopIfTrue="1" operator="equal">
      <formula>0</formula>
    </cfRule>
  </conditionalFormatting>
  <conditionalFormatting sqref="J41 J45 J49">
    <cfRule type="cellIs" dxfId="26" priority="33" stopIfTrue="1" operator="equal">
      <formula>0</formula>
    </cfRule>
  </conditionalFormatting>
  <conditionalFormatting sqref="J44 J48 J52">
    <cfRule type="cellIs" dxfId="25" priority="32" stopIfTrue="1" operator="equal">
      <formula>0</formula>
    </cfRule>
  </conditionalFormatting>
  <conditionalFormatting sqref="L17">
    <cfRule type="cellIs" dxfId="24" priority="30" stopIfTrue="1" operator="equal">
      <formula>0</formula>
    </cfRule>
  </conditionalFormatting>
  <conditionalFormatting sqref="L24">
    <cfRule type="cellIs" dxfId="23" priority="29" stopIfTrue="1" operator="equal">
      <formula>0</formula>
    </cfRule>
  </conditionalFormatting>
  <conditionalFormatting sqref="L35">
    <cfRule type="cellIs" dxfId="22" priority="28" stopIfTrue="1" operator="equal">
      <formula>0</formula>
    </cfRule>
  </conditionalFormatting>
  <conditionalFormatting sqref="L39">
    <cfRule type="cellIs" dxfId="21" priority="27" stopIfTrue="1" operator="equal">
      <formula>0</formula>
    </cfRule>
  </conditionalFormatting>
  <conditionalFormatting sqref="L44">
    <cfRule type="cellIs" dxfId="20" priority="26" stopIfTrue="1" operator="equal">
      <formula>0</formula>
    </cfRule>
  </conditionalFormatting>
  <conditionalFormatting sqref="L48">
    <cfRule type="cellIs" dxfId="19" priority="25" stopIfTrue="1" operator="equal">
      <formula>0</formula>
    </cfRule>
  </conditionalFormatting>
  <conditionalFormatting sqref="L52">
    <cfRule type="cellIs" dxfId="18" priority="24" stopIfTrue="1" operator="equal">
      <formula>0</formula>
    </cfRule>
  </conditionalFormatting>
  <conditionalFormatting sqref="L16">
    <cfRule type="cellIs" dxfId="17" priority="23" stopIfTrue="1" operator="equal">
      <formula>0</formula>
    </cfRule>
  </conditionalFormatting>
  <conditionalFormatting sqref="L12">
    <cfRule type="cellIs" dxfId="16" priority="22" stopIfTrue="1" operator="equal">
      <formula>0</formula>
    </cfRule>
  </conditionalFormatting>
  <conditionalFormatting sqref="L15">
    <cfRule type="cellIs" dxfId="15" priority="21" stopIfTrue="1" operator="equal">
      <formula>0</formula>
    </cfRule>
  </conditionalFormatting>
  <conditionalFormatting sqref="P62:P63">
    <cfRule type="cellIs" dxfId="14" priority="19" stopIfTrue="1" operator="equal">
      <formula>"-"</formula>
    </cfRule>
  </conditionalFormatting>
  <conditionalFormatting sqref="V62:V63">
    <cfRule type="expression" dxfId="13" priority="20" stopIfTrue="1">
      <formula>$S62="No aplica"</formula>
    </cfRule>
  </conditionalFormatting>
  <conditionalFormatting sqref="W62:W63">
    <cfRule type="expression" dxfId="12" priority="18">
      <formula>$K62="Promedio"</formula>
    </cfRule>
  </conditionalFormatting>
  <conditionalFormatting sqref="V57:V58">
    <cfRule type="expression" dxfId="11" priority="17" stopIfTrue="1">
      <formula>$S57="No aplica"</formula>
    </cfRule>
  </conditionalFormatting>
  <conditionalFormatting sqref="W57:W58">
    <cfRule type="expression" dxfId="10" priority="16">
      <formula>$K57="Promedio"</formula>
    </cfRule>
  </conditionalFormatting>
  <conditionalFormatting sqref="P57">
    <cfRule type="cellIs" dxfId="9" priority="15" stopIfTrue="1" operator="equal">
      <formula>"-"</formula>
    </cfRule>
  </conditionalFormatting>
  <conditionalFormatting sqref="P59">
    <cfRule type="cellIs" dxfId="8" priority="13" stopIfTrue="1" operator="equal">
      <formula>"-"</formula>
    </cfRule>
  </conditionalFormatting>
  <conditionalFormatting sqref="V59:V61">
    <cfRule type="expression" dxfId="7" priority="14" stopIfTrue="1">
      <formula>$S59="No aplica"</formula>
    </cfRule>
  </conditionalFormatting>
  <conditionalFormatting sqref="W59:W61">
    <cfRule type="expression" dxfId="6" priority="11">
      <formula>$K59="Promedio"</formula>
    </cfRule>
  </conditionalFormatting>
  <conditionalFormatting sqref="L57:L58">
    <cfRule type="cellIs" dxfId="5" priority="6" stopIfTrue="1" operator="equal">
      <formula>0</formula>
    </cfRule>
  </conditionalFormatting>
  <conditionalFormatting sqref="J59">
    <cfRule type="cellIs" dxfId="4" priority="5" stopIfTrue="1" operator="equal">
      <formula>0</formula>
    </cfRule>
  </conditionalFormatting>
  <conditionalFormatting sqref="L60">
    <cfRule type="cellIs" dxfId="3" priority="4" stopIfTrue="1" operator="equal">
      <formula>0</formula>
    </cfRule>
  </conditionalFormatting>
  <conditionalFormatting sqref="J61">
    <cfRule type="cellIs" dxfId="2" priority="3" stopIfTrue="1" operator="equal">
      <formula>0</formula>
    </cfRule>
  </conditionalFormatting>
  <conditionalFormatting sqref="L61">
    <cfRule type="cellIs" dxfId="1" priority="2" stopIfTrue="1" operator="equal">
      <formula>0</formula>
    </cfRule>
  </conditionalFormatting>
  <conditionalFormatting sqref="L59">
    <cfRule type="cellIs" dxfId="0" priority="1" stopIfTrue="1" operator="equal">
      <formula>0</formula>
    </cfRule>
  </conditionalFormatting>
  <dataValidations disablePrompts="1" count="4">
    <dataValidation type="list" allowBlank="1" showInputMessage="1" showErrorMessage="1" error="¿Suma o Producto?" sqref="S12:S30 S32:S39 S41:S54 S56:S64" xr:uid="{00000000-0002-0000-0100-000000000000}">
      <formula1>"Suma,Producto, No aplica"</formula1>
    </dataValidation>
    <dataValidation type="list" allowBlank="1" showInputMessage="1" showErrorMessage="1" error="Seleccione una de las opciones de tipo de distribución" sqref="K66:K67 K32:K39 K12:K30 K41:K54 K56:K64" xr:uid="{00000000-0002-0000-0100-000001000000}">
      <formula1>"Expandida,LC 95%,Normal,Promedio,Rectangular,Relativa,Triangular"</formula1>
    </dataValidation>
    <dataValidation type="list" allowBlank="1" showInputMessage="1" showErrorMessage="1" sqref="K31 K40 K55 K65" xr:uid="{00000000-0002-0000-0100-000002000000}">
      <formula1>"Expandida,LC 95%,Normal,Promedio,Rectangular,Relativa,Triangular"</formula1>
    </dataValidation>
    <dataValidation type="list" allowBlank="1" showInputMessage="1" showErrorMessage="1" error="¿Suma o Producto?" sqref="S66:S68" xr:uid="{00000000-0002-0000-0100-000003000000}">
      <formula1>"Suma,Producto,No aplica"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203791" r:id="rId4">
          <objectPr defaultSize="0" autoPict="0" r:id="rId5">
            <anchor moveWithCells="1">
              <from>
                <xdr:col>20</xdr:col>
                <xdr:colOff>69850</xdr:colOff>
                <xdr:row>27</xdr:row>
                <xdr:rowOff>107950</xdr:rowOff>
              </from>
              <to>
                <xdr:col>20</xdr:col>
                <xdr:colOff>914400</xdr:colOff>
                <xdr:row>29</xdr:row>
                <xdr:rowOff>50800</xdr:rowOff>
              </to>
            </anchor>
          </objectPr>
        </oleObject>
      </mc:Choice>
      <mc:Fallback>
        <oleObject progId="Equation.3" shapeId="203791" r:id="rId4"/>
      </mc:Fallback>
    </mc:AlternateContent>
    <mc:AlternateContent xmlns:mc="http://schemas.openxmlformats.org/markup-compatibility/2006">
      <mc:Choice Requires="x14">
        <oleObject progId="Equation.3" shapeId="203792" r:id="rId6">
          <objectPr defaultSize="0" autoPict="0" r:id="rId5">
            <anchor moveWithCells="1">
              <from>
                <xdr:col>20</xdr:col>
                <xdr:colOff>69850</xdr:colOff>
                <xdr:row>24</xdr:row>
                <xdr:rowOff>107950</xdr:rowOff>
              </from>
              <to>
                <xdr:col>20</xdr:col>
                <xdr:colOff>914400</xdr:colOff>
                <xdr:row>26</xdr:row>
                <xdr:rowOff>50800</xdr:rowOff>
              </to>
            </anchor>
          </objectPr>
        </oleObject>
      </mc:Choice>
      <mc:Fallback>
        <oleObject progId="Equation.3" shapeId="203792" r:id="rId6"/>
      </mc:Fallback>
    </mc:AlternateContent>
    <mc:AlternateContent xmlns:mc="http://schemas.openxmlformats.org/markup-compatibility/2006">
      <mc:Choice Requires="x14">
        <oleObject progId="Equation.3" shapeId="203793" r:id="rId7">
          <objectPr defaultSize="0" autoPict="0" r:id="rId8">
            <anchor moveWithCells="1">
              <from>
                <xdr:col>20</xdr:col>
                <xdr:colOff>184150</xdr:colOff>
                <xdr:row>11</xdr:row>
                <xdr:rowOff>88900</xdr:rowOff>
              </from>
              <to>
                <xdr:col>20</xdr:col>
                <xdr:colOff>762000</xdr:colOff>
                <xdr:row>13</xdr:row>
                <xdr:rowOff>12700</xdr:rowOff>
              </to>
            </anchor>
          </objectPr>
        </oleObject>
      </mc:Choice>
      <mc:Fallback>
        <oleObject progId="Equation.3" shapeId="203793" r:id="rId7"/>
      </mc:Fallback>
    </mc:AlternateContent>
    <mc:AlternateContent xmlns:mc="http://schemas.openxmlformats.org/markup-compatibility/2006">
      <mc:Choice Requires="x14">
        <oleObject progId="Equation.3" shapeId="203794" r:id="rId9">
          <objectPr defaultSize="0" autoPict="0" r:id="rId10">
            <anchor moveWithCells="1">
              <from>
                <xdr:col>20</xdr:col>
                <xdr:colOff>88900</xdr:colOff>
                <xdr:row>21</xdr:row>
                <xdr:rowOff>31750</xdr:rowOff>
              </from>
              <to>
                <xdr:col>20</xdr:col>
                <xdr:colOff>876300</xdr:colOff>
                <xdr:row>22</xdr:row>
                <xdr:rowOff>127000</xdr:rowOff>
              </to>
            </anchor>
          </objectPr>
        </oleObject>
      </mc:Choice>
      <mc:Fallback>
        <oleObject progId="Equation.3" shapeId="203794" r:id="rId9"/>
      </mc:Fallback>
    </mc:AlternateContent>
    <mc:AlternateContent xmlns:mc="http://schemas.openxmlformats.org/markup-compatibility/2006">
      <mc:Choice Requires="x14">
        <oleObject progId="Equation.3" shapeId="203795" r:id="rId11">
          <objectPr defaultSize="0" autoPict="0" r:id="rId10">
            <anchor moveWithCells="1">
              <from>
                <xdr:col>20</xdr:col>
                <xdr:colOff>88900</xdr:colOff>
                <xdr:row>32</xdr:row>
                <xdr:rowOff>31750</xdr:rowOff>
              </from>
              <to>
                <xdr:col>20</xdr:col>
                <xdr:colOff>876300</xdr:colOff>
                <xdr:row>33</xdr:row>
                <xdr:rowOff>127000</xdr:rowOff>
              </to>
            </anchor>
          </objectPr>
        </oleObject>
      </mc:Choice>
      <mc:Fallback>
        <oleObject progId="Equation.3" shapeId="203795" r:id="rId11"/>
      </mc:Fallback>
    </mc:AlternateContent>
    <mc:AlternateContent xmlns:mc="http://schemas.openxmlformats.org/markup-compatibility/2006">
      <mc:Choice Requires="x14">
        <oleObject progId="Equation.3" shapeId="203796" r:id="rId12">
          <objectPr defaultSize="0" autoPict="0" r:id="rId10">
            <anchor moveWithCells="1">
              <from>
                <xdr:col>20</xdr:col>
                <xdr:colOff>69850</xdr:colOff>
                <xdr:row>36</xdr:row>
                <xdr:rowOff>50800</xdr:rowOff>
              </from>
              <to>
                <xdr:col>20</xdr:col>
                <xdr:colOff>850900</xdr:colOff>
                <xdr:row>38</xdr:row>
                <xdr:rowOff>0</xdr:rowOff>
              </to>
            </anchor>
          </objectPr>
        </oleObject>
      </mc:Choice>
      <mc:Fallback>
        <oleObject progId="Equation.3" shapeId="203796" r:id="rId12"/>
      </mc:Fallback>
    </mc:AlternateContent>
    <mc:AlternateContent xmlns:mc="http://schemas.openxmlformats.org/markup-compatibility/2006">
      <mc:Choice Requires="x14">
        <oleObject progId="Equation.3" shapeId="203797" r:id="rId13">
          <objectPr defaultSize="0" autoPict="0" r:id="rId10">
            <anchor moveWithCells="1">
              <from>
                <xdr:col>20</xdr:col>
                <xdr:colOff>88900</xdr:colOff>
                <xdr:row>41</xdr:row>
                <xdr:rowOff>12700</xdr:rowOff>
              </from>
              <to>
                <xdr:col>20</xdr:col>
                <xdr:colOff>876300</xdr:colOff>
                <xdr:row>42</xdr:row>
                <xdr:rowOff>114300</xdr:rowOff>
              </to>
            </anchor>
          </objectPr>
        </oleObject>
      </mc:Choice>
      <mc:Fallback>
        <oleObject progId="Equation.3" shapeId="203797" r:id="rId13"/>
      </mc:Fallback>
    </mc:AlternateContent>
    <mc:AlternateContent xmlns:mc="http://schemas.openxmlformats.org/markup-compatibility/2006">
      <mc:Choice Requires="x14">
        <oleObject progId="Equation.3" shapeId="203798" r:id="rId14">
          <objectPr defaultSize="0" autoPict="0" r:id="rId10">
            <anchor moveWithCells="1">
              <from>
                <xdr:col>20</xdr:col>
                <xdr:colOff>76200</xdr:colOff>
                <xdr:row>45</xdr:row>
                <xdr:rowOff>12700</xdr:rowOff>
              </from>
              <to>
                <xdr:col>20</xdr:col>
                <xdr:colOff>869950</xdr:colOff>
                <xdr:row>46</xdr:row>
                <xdr:rowOff>107950</xdr:rowOff>
              </to>
            </anchor>
          </objectPr>
        </oleObject>
      </mc:Choice>
      <mc:Fallback>
        <oleObject progId="Equation.3" shapeId="203798" r:id="rId14"/>
      </mc:Fallback>
    </mc:AlternateContent>
    <mc:AlternateContent xmlns:mc="http://schemas.openxmlformats.org/markup-compatibility/2006">
      <mc:Choice Requires="x14">
        <oleObject progId="Equation.3" shapeId="203800" r:id="rId15">
          <objectPr defaultSize="0" autoPict="0" r:id="rId10">
            <anchor moveWithCells="1">
              <from>
                <xdr:col>20</xdr:col>
                <xdr:colOff>76200</xdr:colOff>
                <xdr:row>49</xdr:row>
                <xdr:rowOff>12700</xdr:rowOff>
              </from>
              <to>
                <xdr:col>20</xdr:col>
                <xdr:colOff>869950</xdr:colOff>
                <xdr:row>50</xdr:row>
                <xdr:rowOff>107950</xdr:rowOff>
              </to>
            </anchor>
          </objectPr>
        </oleObject>
      </mc:Choice>
      <mc:Fallback>
        <oleObject progId="Equation.3" shapeId="203800" r:id="rId15"/>
      </mc:Fallback>
    </mc:AlternateContent>
    <mc:AlternateContent xmlns:mc="http://schemas.openxmlformats.org/markup-compatibility/2006">
      <mc:Choice Requires="x14">
        <oleObject progId="Equation.3" shapeId="204093" r:id="rId16">
          <objectPr defaultSize="0" autoPict="0" r:id="rId17">
            <anchor moveWithCells="1">
              <from>
                <xdr:col>20</xdr:col>
                <xdr:colOff>209550</xdr:colOff>
                <xdr:row>66</xdr:row>
                <xdr:rowOff>88900</xdr:rowOff>
              </from>
              <to>
                <xdr:col>20</xdr:col>
                <xdr:colOff>679450</xdr:colOff>
                <xdr:row>66</xdr:row>
                <xdr:rowOff>247650</xdr:rowOff>
              </to>
            </anchor>
          </objectPr>
        </oleObject>
      </mc:Choice>
      <mc:Fallback>
        <oleObject progId="Equation.3" shapeId="204093" r:id="rId16"/>
      </mc:Fallback>
    </mc:AlternateContent>
    <mc:AlternateContent xmlns:mc="http://schemas.openxmlformats.org/markup-compatibility/2006">
      <mc:Choice Requires="x14">
        <oleObject progId="Equation.3" shapeId="204096" r:id="rId18">
          <objectPr defaultSize="0" autoPict="0" r:id="rId8">
            <anchor moveWithCells="1">
              <from>
                <xdr:col>20</xdr:col>
                <xdr:colOff>184150</xdr:colOff>
                <xdr:row>14</xdr:row>
                <xdr:rowOff>88900</xdr:rowOff>
              </from>
              <to>
                <xdr:col>20</xdr:col>
                <xdr:colOff>762000</xdr:colOff>
                <xdr:row>16</xdr:row>
                <xdr:rowOff>12700</xdr:rowOff>
              </to>
            </anchor>
          </objectPr>
        </oleObject>
      </mc:Choice>
      <mc:Fallback>
        <oleObject progId="Equation.3" shapeId="204096" r:id="rId18"/>
      </mc:Fallback>
    </mc:AlternateContent>
    <mc:AlternateContent xmlns:mc="http://schemas.openxmlformats.org/markup-compatibility/2006">
      <mc:Choice Requires="x14">
        <oleObject progId="Equation.3" shapeId="204099" r:id="rId19">
          <objectPr defaultSize="0" autoPict="0" r:id="rId20">
            <anchor moveWithCells="1">
              <from>
                <xdr:col>20</xdr:col>
                <xdr:colOff>190500</xdr:colOff>
                <xdr:row>17</xdr:row>
                <xdr:rowOff>95250</xdr:rowOff>
              </from>
              <to>
                <xdr:col>20</xdr:col>
                <xdr:colOff>755650</xdr:colOff>
                <xdr:row>18</xdr:row>
                <xdr:rowOff>69850</xdr:rowOff>
              </to>
            </anchor>
          </objectPr>
        </oleObject>
      </mc:Choice>
      <mc:Fallback>
        <oleObject progId="Equation.3" shapeId="204099" r:id="rId19"/>
      </mc:Fallback>
    </mc:AlternateContent>
    <mc:AlternateContent xmlns:mc="http://schemas.openxmlformats.org/markup-compatibility/2006">
      <mc:Choice Requires="x14">
        <oleObject progId="Equation.3" shapeId="204107" r:id="rId21">
          <objectPr defaultSize="0" autoPict="0" r:id="rId22">
            <anchor moveWithCells="1">
              <from>
                <xdr:col>20</xdr:col>
                <xdr:colOff>190500</xdr:colOff>
                <xdr:row>52</xdr:row>
                <xdr:rowOff>95250</xdr:rowOff>
              </from>
              <to>
                <xdr:col>20</xdr:col>
                <xdr:colOff>755650</xdr:colOff>
                <xdr:row>53</xdr:row>
                <xdr:rowOff>69850</xdr:rowOff>
              </to>
            </anchor>
          </objectPr>
        </oleObject>
      </mc:Choice>
      <mc:Fallback>
        <oleObject progId="Equation.3" shapeId="204107" r:id="rId21"/>
      </mc:Fallback>
    </mc:AlternateContent>
    <mc:AlternateContent xmlns:mc="http://schemas.openxmlformats.org/markup-compatibility/2006">
      <mc:Choice Requires="x14">
        <oleObject progId="Equation.3" shapeId="204109" r:id="rId23">
          <objectPr defaultSize="0" autoPict="0" r:id="rId24">
            <anchor moveWithCells="1">
              <from>
                <xdr:col>20</xdr:col>
                <xdr:colOff>222250</xdr:colOff>
                <xdr:row>56</xdr:row>
                <xdr:rowOff>114300</xdr:rowOff>
              </from>
              <to>
                <xdr:col>20</xdr:col>
                <xdr:colOff>781050</xdr:colOff>
                <xdr:row>57</xdr:row>
                <xdr:rowOff>88900</xdr:rowOff>
              </to>
            </anchor>
          </objectPr>
        </oleObject>
      </mc:Choice>
      <mc:Fallback>
        <oleObject progId="Equation.3" shapeId="204109" r:id="rId23"/>
      </mc:Fallback>
    </mc:AlternateContent>
    <mc:AlternateContent xmlns:mc="http://schemas.openxmlformats.org/markup-compatibility/2006">
      <mc:Choice Requires="x14">
        <oleObject progId="Equation.3" shapeId="204110" r:id="rId25">
          <objectPr defaultSize="0" autoPict="0" r:id="rId26">
            <anchor moveWithCells="1">
              <from>
                <xdr:col>20</xdr:col>
                <xdr:colOff>133350</xdr:colOff>
                <xdr:row>59</xdr:row>
                <xdr:rowOff>19050</xdr:rowOff>
              </from>
              <to>
                <xdr:col>20</xdr:col>
                <xdr:colOff>793750</xdr:colOff>
                <xdr:row>59</xdr:row>
                <xdr:rowOff>152400</xdr:rowOff>
              </to>
            </anchor>
          </objectPr>
        </oleObject>
      </mc:Choice>
      <mc:Fallback>
        <oleObject progId="Equation.3" shapeId="204110" r:id="rId25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77"/>
  <sheetViews>
    <sheetView workbookViewId="0">
      <pane xSplit="3" ySplit="8" topLeftCell="D9" activePane="bottomRight" state="frozen"/>
      <selection pane="topRight" activeCell="D1" sqref="D1"/>
      <selection pane="bottomLeft" activeCell="A2" sqref="A2"/>
      <selection pane="bottomRight" activeCell="S23" sqref="S23"/>
    </sheetView>
  </sheetViews>
  <sheetFormatPr baseColWidth="10" defaultColWidth="11.453125" defaultRowHeight="12.5" x14ac:dyDescent="0.25"/>
  <cols>
    <col min="1" max="1" width="12.453125" style="228" bestFit="1" customWidth="1"/>
    <col min="2" max="2" width="10" style="232" bestFit="1" customWidth="1"/>
    <col min="3" max="3" width="9.81640625" style="229" customWidth="1"/>
    <col min="4" max="4" width="9" style="229" customWidth="1"/>
    <col min="5" max="5" width="9.81640625" style="229" customWidth="1"/>
    <col min="6" max="8" width="9" style="229" customWidth="1"/>
    <col min="9" max="18" width="6.453125" style="230" customWidth="1"/>
    <col min="19" max="20" width="10.7265625" style="234" customWidth="1"/>
    <col min="21" max="21" width="7.7265625" style="235" customWidth="1"/>
    <col min="22" max="22" width="8.7265625" style="231" customWidth="1"/>
    <col min="23" max="23" width="11.7265625" style="208" customWidth="1"/>
    <col min="24" max="16384" width="11.453125" style="208"/>
  </cols>
  <sheetData>
    <row r="1" spans="1:34" s="4" customFormat="1" ht="13" x14ac:dyDescent="0.25">
      <c r="A1" s="524"/>
      <c r="B1" s="540" t="str">
        <f>Informe!C1</f>
        <v>ESTIMACIÓN DE LA INCERTIDUMBRE DE MEDICIÓN</v>
      </c>
      <c r="C1" s="541"/>
      <c r="D1" s="541"/>
      <c r="E1" s="541"/>
      <c r="F1" s="541"/>
      <c r="G1" s="541"/>
      <c r="H1" s="541"/>
      <c r="I1" s="541"/>
      <c r="J1" s="541"/>
      <c r="K1" s="541"/>
      <c r="L1" s="541"/>
      <c r="M1" s="541"/>
      <c r="N1" s="541"/>
      <c r="O1" s="541"/>
      <c r="P1" s="541"/>
      <c r="Q1" s="541"/>
      <c r="R1" s="541"/>
      <c r="S1" s="541"/>
      <c r="T1" s="541"/>
      <c r="U1" s="542"/>
      <c r="V1" s="289" t="str">
        <f>Informe!F1</f>
        <v xml:space="preserve">Código: </v>
      </c>
      <c r="W1" s="290" t="s">
        <v>161</v>
      </c>
    </row>
    <row r="2" spans="1:34" s="4" customFormat="1" ht="13" x14ac:dyDescent="0.25">
      <c r="A2" s="524"/>
      <c r="B2" s="531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3"/>
      <c r="V2" s="289" t="str">
        <f>Informe!F2</f>
        <v>Versión:</v>
      </c>
      <c r="W2" s="290">
        <v>7</v>
      </c>
    </row>
    <row r="3" spans="1:34" s="4" customFormat="1" ht="13" x14ac:dyDescent="0.25">
      <c r="A3" s="524"/>
      <c r="B3" s="531" t="s">
        <v>160</v>
      </c>
      <c r="C3" s="532"/>
      <c r="D3" s="532"/>
      <c r="E3" s="532"/>
      <c r="F3" s="532"/>
      <c r="G3" s="532"/>
      <c r="H3" s="532"/>
      <c r="I3" s="532"/>
      <c r="J3" s="532"/>
      <c r="K3" s="532"/>
      <c r="L3" s="532"/>
      <c r="M3" s="532"/>
      <c r="N3" s="532"/>
      <c r="O3" s="532"/>
      <c r="P3" s="532"/>
      <c r="Q3" s="532"/>
      <c r="R3" s="532"/>
      <c r="S3" s="532"/>
      <c r="T3" s="532"/>
      <c r="U3" s="533"/>
      <c r="V3" s="289" t="str">
        <f>Informe!F3</f>
        <v>Página:</v>
      </c>
      <c r="W3" s="290" t="s">
        <v>162</v>
      </c>
    </row>
    <row r="4" spans="1:34" s="284" customFormat="1" ht="6" customHeight="1" x14ac:dyDescent="0.25">
      <c r="A4" s="282"/>
      <c r="B4" s="282"/>
      <c r="C4" s="282"/>
      <c r="D4" s="282"/>
      <c r="E4" s="282"/>
      <c r="F4" s="282"/>
      <c r="G4" s="282"/>
      <c r="H4" s="282"/>
      <c r="I4" s="282"/>
      <c r="J4" s="282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</row>
    <row r="5" spans="1:34" s="207" customFormat="1" ht="18" x14ac:dyDescent="0.3">
      <c r="A5" s="217" t="s">
        <v>156</v>
      </c>
      <c r="B5" s="216"/>
      <c r="C5" s="214"/>
      <c r="D5" s="215"/>
      <c r="E5" s="214"/>
      <c r="F5" s="213"/>
      <c r="G5" s="213"/>
      <c r="H5" s="213"/>
      <c r="I5" s="211"/>
      <c r="J5" s="212"/>
      <c r="K5" s="210"/>
      <c r="L5" s="211"/>
      <c r="M5" s="210"/>
      <c r="N5" s="209"/>
      <c r="O5" s="209"/>
      <c r="P5" s="209"/>
      <c r="Q5" s="209"/>
      <c r="R5" s="209"/>
      <c r="S5" s="208"/>
      <c r="T5" s="208"/>
      <c r="U5" s="208"/>
    </row>
    <row r="6" spans="1:34" s="218" customFormat="1" ht="15.5" x14ac:dyDescent="0.35">
      <c r="A6" s="543" t="s">
        <v>102</v>
      </c>
      <c r="B6" s="543"/>
      <c r="C6" s="543"/>
      <c r="D6" s="543"/>
      <c r="E6" s="543"/>
      <c r="F6" s="543"/>
      <c r="G6" s="219"/>
      <c r="H6" s="219"/>
      <c r="I6" s="543" t="s">
        <v>103</v>
      </c>
      <c r="J6" s="543"/>
      <c r="K6" s="543"/>
      <c r="L6" s="543"/>
      <c r="M6" s="543"/>
      <c r="N6" s="543"/>
      <c r="O6" s="543"/>
      <c r="P6" s="543"/>
      <c r="Q6" s="543"/>
      <c r="R6" s="543"/>
      <c r="S6" s="543"/>
      <c r="T6" s="543"/>
      <c r="U6" s="543"/>
    </row>
    <row r="7" spans="1:34" s="206" customFormat="1" ht="13" x14ac:dyDescent="0.25">
      <c r="A7" s="544" t="s">
        <v>43</v>
      </c>
      <c r="B7" s="544" t="s">
        <v>54</v>
      </c>
      <c r="C7" s="544" t="s">
        <v>101</v>
      </c>
      <c r="D7" s="544" t="s">
        <v>31</v>
      </c>
      <c r="E7" s="544" t="s">
        <v>100</v>
      </c>
      <c r="F7" s="544" t="s">
        <v>99</v>
      </c>
      <c r="G7" s="544" t="s">
        <v>105</v>
      </c>
      <c r="H7" s="544" t="s">
        <v>106</v>
      </c>
      <c r="I7" s="545" t="s">
        <v>98</v>
      </c>
      <c r="J7" s="545"/>
      <c r="K7" s="545"/>
      <c r="L7" s="545"/>
      <c r="M7" s="545"/>
      <c r="N7" s="545"/>
      <c r="O7" s="545"/>
      <c r="P7" s="545"/>
      <c r="Q7" s="545"/>
      <c r="R7" s="545"/>
      <c r="S7" s="544" t="s">
        <v>19</v>
      </c>
      <c r="T7" s="544" t="s">
        <v>97</v>
      </c>
      <c r="U7" s="544" t="s">
        <v>96</v>
      </c>
      <c r="V7" s="544" t="s">
        <v>95</v>
      </c>
      <c r="W7" s="544" t="s">
        <v>107</v>
      </c>
    </row>
    <row r="8" spans="1:34" s="227" customFormat="1" ht="13" x14ac:dyDescent="0.25">
      <c r="A8" s="544"/>
      <c r="B8" s="544"/>
      <c r="C8" s="544"/>
      <c r="D8" s="544"/>
      <c r="E8" s="544"/>
      <c r="F8" s="544"/>
      <c r="G8" s="544"/>
      <c r="H8" s="544"/>
      <c r="I8" s="227" t="s">
        <v>94</v>
      </c>
      <c r="J8" s="227" t="s">
        <v>93</v>
      </c>
      <c r="K8" s="227" t="s">
        <v>92</v>
      </c>
      <c r="L8" s="227" t="s">
        <v>91</v>
      </c>
      <c r="M8" s="227" t="s">
        <v>90</v>
      </c>
      <c r="N8" s="227" t="s">
        <v>89</v>
      </c>
      <c r="O8" s="227" t="s">
        <v>88</v>
      </c>
      <c r="P8" s="227" t="s">
        <v>87</v>
      </c>
      <c r="Q8" s="227" t="s">
        <v>86</v>
      </c>
      <c r="R8" s="227" t="s">
        <v>85</v>
      </c>
      <c r="S8" s="544"/>
      <c r="T8" s="544"/>
      <c r="U8" s="544"/>
      <c r="V8" s="544"/>
      <c r="W8" s="544"/>
    </row>
    <row r="9" spans="1:34" x14ac:dyDescent="0.25">
      <c r="A9" s="237"/>
      <c r="B9" s="236"/>
      <c r="C9" s="236"/>
      <c r="D9" s="236"/>
      <c r="E9" s="236"/>
      <c r="F9" s="236"/>
      <c r="G9" s="236"/>
      <c r="H9" s="236"/>
      <c r="S9" s="233"/>
      <c r="T9" s="233"/>
      <c r="U9" s="233"/>
    </row>
    <row r="10" spans="1:34" x14ac:dyDescent="0.25">
      <c r="A10" s="237"/>
      <c r="B10" s="236"/>
      <c r="C10" s="236"/>
      <c r="D10" s="236"/>
      <c r="E10" s="236"/>
      <c r="F10" s="236"/>
      <c r="G10" s="236"/>
      <c r="H10" s="236"/>
      <c r="S10" s="233"/>
      <c r="T10" s="233"/>
      <c r="U10" s="233"/>
    </row>
    <row r="11" spans="1:34" x14ac:dyDescent="0.25">
      <c r="A11" s="237"/>
      <c r="B11" s="236"/>
      <c r="C11" s="236"/>
      <c r="D11" s="236"/>
      <c r="E11" s="236"/>
      <c r="F11" s="236"/>
      <c r="G11" s="236"/>
      <c r="H11" s="236"/>
      <c r="S11" s="233"/>
      <c r="T11" s="233"/>
      <c r="U11" s="233"/>
    </row>
    <row r="12" spans="1:34" x14ac:dyDescent="0.25">
      <c r="A12" s="237"/>
      <c r="B12" s="236"/>
      <c r="C12" s="236"/>
      <c r="D12" s="236"/>
      <c r="E12" s="236"/>
      <c r="F12" s="236"/>
      <c r="G12" s="236"/>
      <c r="H12" s="236"/>
      <c r="S12" s="233"/>
      <c r="T12" s="233"/>
      <c r="U12" s="233"/>
    </row>
    <row r="13" spans="1:34" x14ac:dyDescent="0.25">
      <c r="A13" s="237"/>
      <c r="B13" s="236"/>
      <c r="C13" s="236"/>
      <c r="D13" s="236"/>
      <c r="E13" s="236"/>
      <c r="F13" s="236"/>
      <c r="G13" s="236"/>
      <c r="H13" s="236"/>
      <c r="S13" s="233"/>
      <c r="T13" s="233"/>
      <c r="U13" s="233"/>
    </row>
    <row r="14" spans="1:34" x14ac:dyDescent="0.25">
      <c r="A14" s="237"/>
      <c r="B14" s="236"/>
      <c r="C14" s="236"/>
      <c r="D14" s="236"/>
      <c r="E14" s="236"/>
      <c r="F14" s="236"/>
      <c r="G14" s="236"/>
      <c r="H14" s="236"/>
      <c r="S14" s="233"/>
      <c r="T14" s="233"/>
      <c r="U14" s="233"/>
    </row>
    <row r="15" spans="1:34" x14ac:dyDescent="0.25">
      <c r="A15" s="237"/>
      <c r="B15" s="236"/>
      <c r="C15" s="236"/>
      <c r="D15" s="236"/>
      <c r="E15" s="236"/>
      <c r="F15" s="236"/>
      <c r="G15" s="236"/>
      <c r="H15" s="236"/>
      <c r="S15" s="233"/>
      <c r="T15" s="233"/>
      <c r="U15" s="233"/>
    </row>
    <row r="16" spans="1:34" x14ac:dyDescent="0.25">
      <c r="A16" s="237"/>
      <c r="B16" s="236"/>
      <c r="C16" s="236"/>
      <c r="D16" s="236"/>
      <c r="E16" s="236"/>
      <c r="F16" s="236"/>
      <c r="G16" s="236"/>
      <c r="H16" s="236"/>
      <c r="S16" s="233"/>
      <c r="T16" s="233"/>
      <c r="U16" s="233"/>
    </row>
    <row r="17" spans="1:21" x14ac:dyDescent="0.25">
      <c r="A17" s="237"/>
      <c r="B17" s="236"/>
      <c r="C17" s="236"/>
      <c r="D17" s="236"/>
      <c r="E17" s="236"/>
      <c r="F17" s="236"/>
      <c r="G17" s="236"/>
      <c r="H17" s="236"/>
      <c r="S17" s="233"/>
      <c r="T17" s="233"/>
      <c r="U17" s="233"/>
    </row>
    <row r="18" spans="1:21" x14ac:dyDescent="0.25">
      <c r="A18" s="237"/>
      <c r="B18" s="236"/>
      <c r="C18" s="236"/>
      <c r="D18" s="236"/>
      <c r="E18" s="236"/>
      <c r="F18" s="236"/>
      <c r="G18" s="236"/>
      <c r="H18" s="236"/>
      <c r="S18" s="233"/>
      <c r="T18" s="233"/>
      <c r="U18" s="233"/>
    </row>
    <row r="19" spans="1:21" x14ac:dyDescent="0.25">
      <c r="A19" s="237"/>
      <c r="B19" s="236"/>
      <c r="C19" s="236"/>
      <c r="D19" s="236"/>
      <c r="E19" s="236"/>
      <c r="F19" s="236"/>
      <c r="G19" s="236"/>
      <c r="H19" s="236"/>
      <c r="S19" s="233"/>
      <c r="T19" s="233"/>
      <c r="U19" s="233"/>
    </row>
    <row r="20" spans="1:21" x14ac:dyDescent="0.25">
      <c r="A20" s="237"/>
      <c r="B20" s="236"/>
      <c r="C20" s="236"/>
      <c r="D20" s="236"/>
      <c r="E20" s="236"/>
      <c r="F20" s="236"/>
      <c r="G20" s="236"/>
      <c r="H20" s="236"/>
      <c r="S20" s="233"/>
      <c r="T20" s="233"/>
      <c r="U20" s="233"/>
    </row>
    <row r="21" spans="1:21" x14ac:dyDescent="0.25">
      <c r="A21" s="237"/>
      <c r="B21" s="236"/>
      <c r="C21" s="236"/>
      <c r="D21" s="236"/>
      <c r="E21" s="236"/>
      <c r="F21" s="236"/>
      <c r="G21" s="236"/>
      <c r="H21" s="236"/>
      <c r="S21" s="233"/>
      <c r="T21" s="233"/>
      <c r="U21" s="233"/>
    </row>
    <row r="22" spans="1:21" x14ac:dyDescent="0.25">
      <c r="A22" s="237"/>
      <c r="B22" s="236"/>
      <c r="C22" s="236"/>
      <c r="D22" s="236"/>
      <c r="E22" s="236"/>
      <c r="F22" s="236"/>
      <c r="G22" s="236"/>
      <c r="H22" s="236"/>
      <c r="S22" s="233"/>
      <c r="T22" s="233"/>
      <c r="U22" s="233"/>
    </row>
    <row r="23" spans="1:21" x14ac:dyDescent="0.25">
      <c r="A23" s="237"/>
      <c r="B23" s="236"/>
      <c r="C23" s="236"/>
      <c r="D23" s="236"/>
      <c r="E23" s="236"/>
      <c r="F23" s="236"/>
      <c r="G23" s="236"/>
      <c r="H23" s="236"/>
      <c r="S23" s="233"/>
      <c r="T23" s="233"/>
      <c r="U23" s="233"/>
    </row>
    <row r="24" spans="1:21" x14ac:dyDescent="0.25">
      <c r="A24" s="237"/>
      <c r="B24" s="236"/>
      <c r="C24" s="236"/>
      <c r="D24" s="236"/>
      <c r="E24" s="236"/>
      <c r="F24" s="236"/>
      <c r="G24" s="236"/>
      <c r="H24" s="236"/>
      <c r="S24" s="233"/>
      <c r="T24" s="233"/>
      <c r="U24" s="233"/>
    </row>
    <row r="25" spans="1:21" x14ac:dyDescent="0.25">
      <c r="A25" s="237"/>
      <c r="B25" s="236"/>
      <c r="C25" s="236"/>
      <c r="D25" s="236"/>
      <c r="E25" s="236"/>
      <c r="F25" s="236"/>
      <c r="G25" s="236"/>
      <c r="H25" s="236"/>
      <c r="S25" s="233"/>
      <c r="T25" s="233"/>
      <c r="U25" s="233"/>
    </row>
    <row r="26" spans="1:21" x14ac:dyDescent="0.25">
      <c r="A26" s="237"/>
      <c r="B26" s="236"/>
      <c r="C26" s="236"/>
      <c r="D26" s="236"/>
      <c r="E26" s="236"/>
      <c r="F26" s="236"/>
      <c r="G26" s="236"/>
      <c r="H26" s="236"/>
      <c r="S26" s="233"/>
      <c r="T26" s="233"/>
      <c r="U26" s="233"/>
    </row>
    <row r="27" spans="1:21" x14ac:dyDescent="0.25">
      <c r="A27" s="237"/>
      <c r="B27" s="236"/>
      <c r="C27" s="236"/>
      <c r="D27" s="236"/>
      <c r="E27" s="236"/>
      <c r="F27" s="236"/>
      <c r="G27" s="236"/>
      <c r="H27" s="236"/>
      <c r="S27" s="233"/>
      <c r="T27" s="233"/>
      <c r="U27" s="233"/>
    </row>
    <row r="28" spans="1:21" x14ac:dyDescent="0.25">
      <c r="A28" s="237"/>
      <c r="B28" s="236"/>
      <c r="C28" s="236"/>
      <c r="D28" s="236"/>
      <c r="E28" s="236"/>
      <c r="F28" s="236"/>
      <c r="G28" s="236"/>
      <c r="H28" s="236"/>
      <c r="S28" s="233"/>
      <c r="T28" s="233"/>
      <c r="U28" s="233"/>
    </row>
    <row r="29" spans="1:21" x14ac:dyDescent="0.25">
      <c r="A29" s="237"/>
      <c r="B29" s="236"/>
      <c r="C29" s="236"/>
      <c r="D29" s="236"/>
      <c r="E29" s="236"/>
      <c r="F29" s="236"/>
      <c r="G29" s="236"/>
      <c r="H29" s="236"/>
      <c r="S29" s="233"/>
      <c r="T29" s="233"/>
      <c r="U29" s="233"/>
    </row>
    <row r="30" spans="1:21" x14ac:dyDescent="0.25">
      <c r="A30" s="237"/>
      <c r="B30" s="236"/>
      <c r="C30" s="236"/>
      <c r="D30" s="236"/>
      <c r="E30" s="236"/>
      <c r="F30" s="236"/>
      <c r="G30" s="236"/>
      <c r="H30" s="236"/>
      <c r="S30" s="233"/>
      <c r="T30" s="233"/>
      <c r="U30" s="233"/>
    </row>
    <row r="31" spans="1:21" x14ac:dyDescent="0.25">
      <c r="A31" s="237"/>
      <c r="B31" s="236"/>
      <c r="C31" s="236"/>
      <c r="D31" s="236"/>
      <c r="E31" s="236"/>
      <c r="F31" s="236"/>
      <c r="G31" s="236"/>
      <c r="H31" s="236"/>
      <c r="S31" s="233"/>
      <c r="T31" s="233"/>
      <c r="U31" s="233"/>
    </row>
    <row r="32" spans="1:21" x14ac:dyDescent="0.25">
      <c r="A32" s="237"/>
      <c r="B32" s="236"/>
      <c r="C32" s="236"/>
      <c r="D32" s="236"/>
      <c r="E32" s="236"/>
      <c r="F32" s="236"/>
      <c r="G32" s="236"/>
      <c r="H32" s="236"/>
      <c r="S32" s="233"/>
      <c r="T32" s="233"/>
      <c r="U32" s="233"/>
    </row>
    <row r="33" spans="1:21" x14ac:dyDescent="0.25">
      <c r="A33" s="237"/>
      <c r="B33" s="236"/>
      <c r="C33" s="236"/>
      <c r="D33" s="236"/>
      <c r="E33" s="236"/>
      <c r="F33" s="236"/>
      <c r="G33" s="236"/>
      <c r="H33" s="236"/>
      <c r="S33" s="233"/>
      <c r="T33" s="233"/>
      <c r="U33" s="233"/>
    </row>
    <row r="34" spans="1:21" x14ac:dyDescent="0.25">
      <c r="A34" s="237"/>
      <c r="B34" s="236"/>
      <c r="C34" s="236"/>
      <c r="D34" s="236"/>
      <c r="E34" s="236"/>
      <c r="F34" s="236"/>
      <c r="G34" s="236"/>
      <c r="H34" s="236"/>
      <c r="S34" s="233"/>
      <c r="T34" s="233"/>
      <c r="U34" s="233"/>
    </row>
    <row r="35" spans="1:21" x14ac:dyDescent="0.25">
      <c r="A35" s="237"/>
      <c r="B35" s="236"/>
      <c r="C35" s="236"/>
      <c r="D35" s="236"/>
      <c r="E35" s="236"/>
      <c r="F35" s="236"/>
      <c r="G35" s="236"/>
      <c r="H35" s="236"/>
      <c r="S35" s="233"/>
      <c r="T35" s="233"/>
      <c r="U35" s="233"/>
    </row>
    <row r="36" spans="1:21" x14ac:dyDescent="0.25">
      <c r="A36" s="237"/>
      <c r="B36" s="236"/>
      <c r="C36" s="236"/>
      <c r="D36" s="236"/>
      <c r="E36" s="236"/>
      <c r="F36" s="236"/>
      <c r="G36" s="236"/>
      <c r="H36" s="236"/>
      <c r="S36" s="233"/>
      <c r="T36" s="233"/>
      <c r="U36" s="233"/>
    </row>
    <row r="37" spans="1:21" x14ac:dyDescent="0.25">
      <c r="A37" s="237"/>
      <c r="B37" s="236"/>
      <c r="C37" s="236"/>
      <c r="D37" s="236"/>
      <c r="E37" s="236"/>
      <c r="F37" s="236"/>
      <c r="G37" s="236"/>
      <c r="H37" s="236"/>
      <c r="S37" s="233"/>
      <c r="T37" s="233"/>
      <c r="U37" s="233"/>
    </row>
    <row r="38" spans="1:21" x14ac:dyDescent="0.25">
      <c r="A38" s="237"/>
      <c r="B38" s="236"/>
      <c r="C38" s="236"/>
      <c r="D38" s="236"/>
      <c r="E38" s="236"/>
      <c r="F38" s="236"/>
      <c r="G38" s="236"/>
      <c r="H38" s="236"/>
      <c r="S38" s="233"/>
      <c r="T38" s="233"/>
      <c r="U38" s="233"/>
    </row>
    <row r="39" spans="1:21" x14ac:dyDescent="0.25">
      <c r="A39" s="237"/>
      <c r="B39" s="236"/>
      <c r="C39" s="236"/>
      <c r="D39" s="236"/>
      <c r="E39" s="236"/>
      <c r="F39" s="236"/>
      <c r="G39" s="236"/>
      <c r="H39" s="236"/>
      <c r="S39" s="233"/>
      <c r="T39" s="233"/>
      <c r="U39" s="233"/>
    </row>
    <row r="40" spans="1:21" x14ac:dyDescent="0.25">
      <c r="A40" s="237"/>
      <c r="B40" s="236"/>
      <c r="C40" s="236"/>
      <c r="D40" s="236"/>
      <c r="E40" s="236"/>
      <c r="F40" s="236"/>
      <c r="G40" s="236"/>
      <c r="H40" s="236"/>
      <c r="S40" s="233"/>
      <c r="T40" s="233"/>
      <c r="U40" s="233"/>
    </row>
    <row r="41" spans="1:21" x14ac:dyDescent="0.25">
      <c r="A41" s="237"/>
      <c r="B41" s="236"/>
      <c r="C41" s="236"/>
      <c r="D41" s="236"/>
      <c r="E41" s="236"/>
      <c r="F41" s="236"/>
      <c r="G41" s="236"/>
      <c r="H41" s="236"/>
      <c r="S41" s="233"/>
      <c r="T41" s="233"/>
      <c r="U41" s="233"/>
    </row>
    <row r="42" spans="1:21" x14ac:dyDescent="0.25">
      <c r="A42" s="237"/>
      <c r="B42" s="236"/>
      <c r="C42" s="236"/>
      <c r="D42" s="236"/>
      <c r="E42" s="236"/>
      <c r="F42" s="236"/>
      <c r="G42" s="236"/>
      <c r="H42" s="236"/>
      <c r="S42" s="233"/>
      <c r="T42" s="233"/>
      <c r="U42" s="233"/>
    </row>
    <row r="43" spans="1:21" x14ac:dyDescent="0.25">
      <c r="A43" s="237"/>
      <c r="B43" s="236"/>
      <c r="C43" s="236"/>
      <c r="D43" s="236"/>
      <c r="E43" s="236"/>
      <c r="F43" s="236"/>
      <c r="G43" s="236"/>
      <c r="H43" s="236"/>
      <c r="S43" s="233"/>
      <c r="T43" s="233"/>
      <c r="U43" s="233"/>
    </row>
    <row r="44" spans="1:21" x14ac:dyDescent="0.25">
      <c r="A44" s="237"/>
      <c r="B44" s="236"/>
      <c r="C44" s="236"/>
      <c r="D44" s="236"/>
      <c r="E44" s="236"/>
      <c r="F44" s="236"/>
      <c r="G44" s="236"/>
      <c r="H44" s="236"/>
      <c r="S44" s="233"/>
      <c r="T44" s="233"/>
      <c r="U44" s="233"/>
    </row>
    <row r="45" spans="1:21" x14ac:dyDescent="0.25">
      <c r="A45" s="237"/>
      <c r="B45" s="236"/>
      <c r="C45" s="236"/>
      <c r="D45" s="236"/>
      <c r="E45" s="236"/>
      <c r="F45" s="236"/>
      <c r="G45" s="236"/>
      <c r="H45" s="236"/>
      <c r="S45" s="233"/>
      <c r="T45" s="233"/>
      <c r="U45" s="233"/>
    </row>
    <row r="46" spans="1:21" x14ac:dyDescent="0.25">
      <c r="A46" s="237"/>
      <c r="B46" s="236"/>
      <c r="C46" s="236"/>
      <c r="D46" s="236"/>
      <c r="E46" s="236"/>
      <c r="F46" s="236"/>
      <c r="G46" s="236"/>
      <c r="H46" s="236"/>
      <c r="S46" s="233"/>
      <c r="T46" s="233"/>
      <c r="U46" s="233"/>
    </row>
    <row r="47" spans="1:21" x14ac:dyDescent="0.25">
      <c r="A47" s="237"/>
      <c r="B47" s="236"/>
      <c r="C47" s="236"/>
      <c r="D47" s="236"/>
      <c r="E47" s="236"/>
      <c r="F47" s="236"/>
      <c r="G47" s="236"/>
      <c r="H47" s="236"/>
      <c r="S47" s="233"/>
      <c r="T47" s="233"/>
      <c r="U47" s="233"/>
    </row>
    <row r="48" spans="1:21" x14ac:dyDescent="0.25">
      <c r="A48" s="237"/>
      <c r="B48" s="236"/>
      <c r="C48" s="236"/>
      <c r="D48" s="236"/>
      <c r="E48" s="236"/>
      <c r="F48" s="236"/>
      <c r="G48" s="236"/>
      <c r="H48" s="236"/>
      <c r="S48" s="233"/>
      <c r="T48" s="233"/>
      <c r="U48" s="233"/>
    </row>
    <row r="49" spans="1:21" x14ac:dyDescent="0.25">
      <c r="A49" s="237"/>
      <c r="B49" s="236"/>
      <c r="C49" s="236"/>
      <c r="D49" s="236"/>
      <c r="E49" s="236"/>
      <c r="F49" s="236"/>
      <c r="G49" s="236"/>
      <c r="H49" s="236"/>
      <c r="S49" s="233"/>
      <c r="T49" s="233"/>
      <c r="U49" s="233"/>
    </row>
    <row r="50" spans="1:21" x14ac:dyDescent="0.25">
      <c r="A50" s="237"/>
      <c r="B50" s="236"/>
      <c r="C50" s="236"/>
      <c r="D50" s="236"/>
      <c r="E50" s="236"/>
      <c r="F50" s="236"/>
      <c r="G50" s="236"/>
      <c r="H50" s="236"/>
      <c r="S50" s="233"/>
      <c r="T50" s="233"/>
      <c r="U50" s="233"/>
    </row>
    <row r="51" spans="1:21" x14ac:dyDescent="0.25">
      <c r="A51" s="237"/>
      <c r="B51" s="236"/>
      <c r="C51" s="236"/>
      <c r="D51" s="236"/>
      <c r="E51" s="236"/>
      <c r="F51" s="236"/>
      <c r="G51" s="236"/>
      <c r="H51" s="236"/>
      <c r="S51" s="233"/>
      <c r="T51" s="233"/>
      <c r="U51" s="233"/>
    </row>
    <row r="52" spans="1:21" x14ac:dyDescent="0.25">
      <c r="A52" s="237"/>
      <c r="B52" s="236"/>
      <c r="C52" s="236"/>
      <c r="D52" s="236"/>
      <c r="E52" s="236"/>
      <c r="F52" s="236"/>
      <c r="G52" s="236"/>
      <c r="H52" s="236"/>
      <c r="S52" s="233"/>
      <c r="T52" s="233"/>
      <c r="U52" s="233"/>
    </row>
    <row r="53" spans="1:21" x14ac:dyDescent="0.25">
      <c r="A53" s="237"/>
      <c r="B53" s="236"/>
      <c r="C53" s="236"/>
      <c r="D53" s="236"/>
      <c r="E53" s="236"/>
      <c r="F53" s="236"/>
      <c r="G53" s="236"/>
      <c r="H53" s="236"/>
      <c r="S53" s="233"/>
      <c r="T53" s="233"/>
      <c r="U53" s="233"/>
    </row>
    <row r="54" spans="1:21" x14ac:dyDescent="0.25">
      <c r="A54" s="237"/>
      <c r="B54" s="236"/>
      <c r="C54" s="236"/>
      <c r="D54" s="236"/>
      <c r="E54" s="236"/>
      <c r="F54" s="236"/>
      <c r="G54" s="236"/>
      <c r="H54" s="236"/>
      <c r="S54" s="233"/>
      <c r="T54" s="233"/>
      <c r="U54" s="233"/>
    </row>
    <row r="55" spans="1:21" x14ac:dyDescent="0.25">
      <c r="A55" s="237"/>
      <c r="B55" s="236"/>
      <c r="C55" s="236"/>
      <c r="D55" s="236"/>
      <c r="E55" s="236"/>
      <c r="F55" s="236"/>
      <c r="G55" s="236"/>
      <c r="H55" s="236"/>
      <c r="S55" s="233"/>
      <c r="T55" s="233"/>
      <c r="U55" s="233"/>
    </row>
    <row r="56" spans="1:21" x14ac:dyDescent="0.25">
      <c r="A56" s="237"/>
      <c r="B56" s="236"/>
      <c r="C56" s="236"/>
      <c r="D56" s="236"/>
      <c r="E56" s="236"/>
      <c r="F56" s="236"/>
      <c r="G56" s="236"/>
      <c r="H56" s="236"/>
      <c r="S56" s="233"/>
      <c r="T56" s="233"/>
      <c r="U56" s="233"/>
    </row>
    <row r="57" spans="1:21" x14ac:dyDescent="0.25">
      <c r="A57" s="237"/>
      <c r="B57" s="236"/>
      <c r="C57" s="236"/>
      <c r="D57" s="236"/>
      <c r="E57" s="236"/>
      <c r="F57" s="236"/>
      <c r="G57" s="236"/>
      <c r="H57" s="236"/>
      <c r="S57" s="233"/>
      <c r="T57" s="233"/>
      <c r="U57" s="233"/>
    </row>
    <row r="58" spans="1:21" x14ac:dyDescent="0.25">
      <c r="A58" s="237"/>
      <c r="B58" s="236"/>
      <c r="C58" s="236"/>
      <c r="D58" s="236"/>
      <c r="E58" s="236"/>
      <c r="F58" s="236"/>
      <c r="G58" s="236"/>
      <c r="H58" s="236"/>
      <c r="S58" s="233"/>
      <c r="T58" s="233"/>
      <c r="U58" s="233"/>
    </row>
    <row r="59" spans="1:21" x14ac:dyDescent="0.25">
      <c r="A59" s="237"/>
      <c r="B59" s="236"/>
      <c r="C59" s="236"/>
      <c r="D59" s="236"/>
      <c r="E59" s="236"/>
      <c r="F59" s="236"/>
      <c r="G59" s="236"/>
      <c r="H59" s="236"/>
      <c r="S59" s="233"/>
      <c r="T59" s="233"/>
      <c r="U59" s="233"/>
    </row>
    <row r="60" spans="1:21" x14ac:dyDescent="0.25">
      <c r="A60" s="237"/>
      <c r="B60" s="236"/>
      <c r="C60" s="236"/>
      <c r="D60" s="236"/>
      <c r="E60" s="236"/>
      <c r="F60" s="236"/>
      <c r="G60" s="236"/>
      <c r="H60" s="236"/>
      <c r="S60" s="233"/>
      <c r="T60" s="233"/>
      <c r="U60" s="233"/>
    </row>
    <row r="61" spans="1:21" x14ac:dyDescent="0.25">
      <c r="A61" s="237"/>
      <c r="B61" s="236"/>
      <c r="C61" s="236"/>
      <c r="D61" s="236"/>
      <c r="E61" s="236"/>
      <c r="F61" s="236"/>
      <c r="G61" s="236"/>
      <c r="H61" s="236"/>
      <c r="S61" s="233"/>
      <c r="T61" s="233"/>
      <c r="U61" s="233"/>
    </row>
    <row r="62" spans="1:21" x14ac:dyDescent="0.25">
      <c r="A62" s="237"/>
      <c r="B62" s="236"/>
      <c r="C62" s="236"/>
      <c r="D62" s="236"/>
      <c r="E62" s="236"/>
      <c r="F62" s="236"/>
      <c r="G62" s="236"/>
      <c r="H62" s="236"/>
      <c r="S62" s="233"/>
      <c r="T62" s="233"/>
      <c r="U62" s="233"/>
    </row>
    <row r="63" spans="1:21" x14ac:dyDescent="0.25">
      <c r="A63" s="237"/>
      <c r="B63" s="236"/>
      <c r="C63" s="236"/>
      <c r="D63" s="236"/>
      <c r="E63" s="236"/>
      <c r="F63" s="236"/>
      <c r="G63" s="236"/>
      <c r="H63" s="236"/>
      <c r="S63" s="233"/>
      <c r="T63" s="233"/>
      <c r="U63" s="233"/>
    </row>
    <row r="64" spans="1:21" x14ac:dyDescent="0.25">
      <c r="A64" s="237"/>
      <c r="B64" s="236"/>
      <c r="C64" s="236"/>
      <c r="D64" s="236"/>
      <c r="E64" s="236"/>
      <c r="F64" s="236"/>
      <c r="G64" s="236"/>
      <c r="H64" s="236"/>
      <c r="S64" s="233"/>
      <c r="T64" s="233"/>
      <c r="U64" s="233"/>
    </row>
    <row r="65" spans="1:21" x14ac:dyDescent="0.25">
      <c r="A65" s="237"/>
      <c r="B65" s="236"/>
      <c r="C65" s="236"/>
      <c r="D65" s="236"/>
      <c r="E65" s="236"/>
      <c r="F65" s="236"/>
      <c r="G65" s="236"/>
      <c r="H65" s="236"/>
      <c r="S65" s="233"/>
      <c r="T65" s="233"/>
      <c r="U65" s="233"/>
    </row>
    <row r="66" spans="1:21" x14ac:dyDescent="0.25">
      <c r="A66" s="237"/>
      <c r="B66" s="236"/>
      <c r="C66" s="236"/>
      <c r="D66" s="236"/>
      <c r="E66" s="236"/>
      <c r="F66" s="236"/>
      <c r="G66" s="236"/>
      <c r="H66" s="236"/>
      <c r="S66" s="233"/>
      <c r="T66" s="233"/>
      <c r="U66" s="233"/>
    </row>
    <row r="67" spans="1:21" x14ac:dyDescent="0.25">
      <c r="A67" s="237"/>
      <c r="B67" s="236"/>
      <c r="C67" s="236"/>
      <c r="D67" s="236"/>
      <c r="E67" s="236"/>
      <c r="F67" s="236"/>
      <c r="G67" s="236"/>
      <c r="H67" s="236"/>
      <c r="S67" s="233"/>
      <c r="T67" s="233"/>
      <c r="U67" s="233"/>
    </row>
    <row r="68" spans="1:21" x14ac:dyDescent="0.25">
      <c r="A68" s="237"/>
      <c r="B68" s="236"/>
      <c r="C68" s="236"/>
      <c r="D68" s="236"/>
      <c r="E68" s="236"/>
      <c r="F68" s="236"/>
      <c r="G68" s="236"/>
      <c r="H68" s="236"/>
      <c r="S68" s="233"/>
      <c r="T68" s="233"/>
      <c r="U68" s="233"/>
    </row>
    <row r="69" spans="1:21" x14ac:dyDescent="0.25">
      <c r="A69" s="237"/>
      <c r="B69" s="238"/>
      <c r="C69" s="236"/>
      <c r="D69" s="236"/>
      <c r="E69" s="236"/>
      <c r="F69" s="236"/>
      <c r="G69" s="236"/>
      <c r="H69" s="236"/>
      <c r="S69" s="233"/>
      <c r="T69" s="233"/>
      <c r="U69" s="233"/>
    </row>
    <row r="70" spans="1:21" x14ac:dyDescent="0.25">
      <c r="A70" s="237"/>
      <c r="B70" s="238"/>
      <c r="C70" s="236"/>
      <c r="D70" s="236"/>
      <c r="E70" s="236"/>
      <c r="F70" s="236"/>
      <c r="G70" s="236"/>
      <c r="H70" s="236"/>
      <c r="S70" s="233"/>
      <c r="T70" s="233"/>
      <c r="U70" s="233"/>
    </row>
    <row r="71" spans="1:21" x14ac:dyDescent="0.25">
      <c r="A71" s="237"/>
      <c r="B71" s="238"/>
      <c r="C71" s="236"/>
      <c r="D71" s="236"/>
      <c r="E71" s="236"/>
      <c r="F71" s="236"/>
      <c r="G71" s="236"/>
      <c r="H71" s="236"/>
      <c r="S71" s="233"/>
      <c r="T71" s="233"/>
      <c r="U71" s="233"/>
    </row>
    <row r="72" spans="1:21" x14ac:dyDescent="0.25">
      <c r="A72" s="237"/>
      <c r="B72" s="238"/>
      <c r="C72" s="236"/>
      <c r="D72" s="236"/>
      <c r="E72" s="236"/>
      <c r="F72" s="236"/>
      <c r="G72" s="236"/>
      <c r="H72" s="236"/>
      <c r="S72" s="233"/>
      <c r="T72" s="233"/>
      <c r="U72" s="233"/>
    </row>
    <row r="73" spans="1:21" x14ac:dyDescent="0.25">
      <c r="A73" s="237"/>
      <c r="B73" s="238"/>
      <c r="C73" s="236"/>
      <c r="D73" s="236"/>
      <c r="E73" s="236"/>
      <c r="F73" s="236"/>
      <c r="G73" s="236"/>
      <c r="H73" s="236"/>
      <c r="S73" s="233"/>
      <c r="T73" s="233"/>
      <c r="U73" s="233"/>
    </row>
    <row r="74" spans="1:21" x14ac:dyDescent="0.25">
      <c r="A74" s="237"/>
      <c r="B74" s="236"/>
      <c r="C74" s="236"/>
      <c r="D74" s="236"/>
      <c r="E74" s="236"/>
      <c r="F74" s="236"/>
      <c r="G74" s="236"/>
      <c r="H74" s="236"/>
      <c r="S74" s="233"/>
      <c r="T74" s="233"/>
      <c r="U74" s="233"/>
    </row>
    <row r="75" spans="1:21" x14ac:dyDescent="0.25">
      <c r="A75" s="237"/>
      <c r="B75" s="238"/>
      <c r="C75" s="236"/>
      <c r="D75" s="236"/>
      <c r="E75" s="236"/>
      <c r="F75" s="236"/>
      <c r="G75" s="236"/>
      <c r="H75" s="236"/>
      <c r="S75" s="233"/>
      <c r="T75" s="233"/>
      <c r="U75" s="233"/>
    </row>
    <row r="76" spans="1:21" x14ac:dyDescent="0.25">
      <c r="A76" s="237"/>
      <c r="B76" s="238"/>
      <c r="C76" s="236"/>
      <c r="D76" s="236"/>
      <c r="E76" s="236"/>
      <c r="F76" s="236"/>
      <c r="G76" s="236"/>
      <c r="H76" s="236"/>
      <c r="S76" s="233"/>
      <c r="T76" s="233"/>
      <c r="U76" s="233"/>
    </row>
    <row r="77" spans="1:21" x14ac:dyDescent="0.25">
      <c r="A77" s="237"/>
      <c r="B77" s="238"/>
      <c r="C77" s="236"/>
      <c r="D77" s="236"/>
      <c r="E77" s="236"/>
      <c r="F77" s="236"/>
      <c r="G77" s="236"/>
      <c r="H77" s="236"/>
      <c r="S77" s="233"/>
      <c r="T77" s="233"/>
      <c r="U77" s="233"/>
    </row>
  </sheetData>
  <autoFilter ref="A8:W77" xr:uid="{00000000-0009-0000-0000-000002000000}"/>
  <mergeCells count="19">
    <mergeCell ref="V7:V8"/>
    <mergeCell ref="W7:W8"/>
    <mergeCell ref="I7:R7"/>
    <mergeCell ref="A7:A8"/>
    <mergeCell ref="B7:B8"/>
    <mergeCell ref="C7:C8"/>
    <mergeCell ref="D7:D8"/>
    <mergeCell ref="E7:E8"/>
    <mergeCell ref="F7:F8"/>
    <mergeCell ref="G7:G8"/>
    <mergeCell ref="H7:H8"/>
    <mergeCell ref="S7:S8"/>
    <mergeCell ref="T7:T8"/>
    <mergeCell ref="U7:U8"/>
    <mergeCell ref="A1:A3"/>
    <mergeCell ref="B1:U2"/>
    <mergeCell ref="B3:U3"/>
    <mergeCell ref="A6:F6"/>
    <mergeCell ref="I6:U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38"/>
  <sheetViews>
    <sheetView workbookViewId="0">
      <pane xSplit="3" ySplit="8" topLeftCell="D9" activePane="bottomRight" state="frozen"/>
      <selection pane="topRight" activeCell="D1" sqref="D1"/>
      <selection pane="bottomLeft" activeCell="A2" sqref="A2"/>
      <selection pane="bottomRight" activeCell="B1" sqref="B1:U2"/>
    </sheetView>
  </sheetViews>
  <sheetFormatPr baseColWidth="10" defaultColWidth="11.453125" defaultRowHeight="12.5" x14ac:dyDescent="0.25"/>
  <cols>
    <col min="1" max="1" width="12.453125" style="237" bestFit="1" customWidth="1"/>
    <col min="2" max="2" width="10" style="238" bestFit="1" customWidth="1"/>
    <col min="3" max="3" width="9.81640625" style="236" customWidth="1"/>
    <col min="4" max="4" width="9" style="229" customWidth="1"/>
    <col min="5" max="5" width="9.81640625" style="229" customWidth="1"/>
    <col min="6" max="8" width="9" style="229" customWidth="1"/>
    <col min="9" max="18" width="6.453125" style="230" customWidth="1"/>
    <col min="19" max="20" width="10.7265625" style="234" customWidth="1"/>
    <col min="21" max="21" width="7.7265625" style="235" customWidth="1"/>
    <col min="22" max="22" width="8.7265625" style="231" customWidth="1"/>
    <col min="23" max="23" width="9.1796875" style="208" customWidth="1"/>
    <col min="24" max="16384" width="11.453125" style="208"/>
  </cols>
  <sheetData>
    <row r="1" spans="1:34" s="4" customFormat="1" ht="13" x14ac:dyDescent="0.25">
      <c r="A1" s="546"/>
      <c r="B1" s="540" t="str">
        <f>Informe!C1</f>
        <v>ESTIMACIÓN DE LA INCERTIDUMBRE DE MEDICIÓN</v>
      </c>
      <c r="C1" s="541"/>
      <c r="D1" s="541"/>
      <c r="E1" s="541"/>
      <c r="F1" s="541"/>
      <c r="G1" s="541"/>
      <c r="H1" s="541"/>
      <c r="I1" s="541"/>
      <c r="J1" s="541"/>
      <c r="K1" s="541"/>
      <c r="L1" s="541"/>
      <c r="M1" s="541"/>
      <c r="N1" s="541"/>
      <c r="O1" s="541"/>
      <c r="P1" s="541"/>
      <c r="Q1" s="541"/>
      <c r="R1" s="541"/>
      <c r="S1" s="541"/>
      <c r="T1" s="541"/>
      <c r="U1" s="542"/>
      <c r="V1" s="289" t="str">
        <f>Informe!F1</f>
        <v xml:space="preserve">Código: </v>
      </c>
      <c r="W1" s="290" t="str">
        <f>Informe!G1</f>
        <v>R-7.6-01</v>
      </c>
    </row>
    <row r="2" spans="1:34" s="4" customFormat="1" ht="13" x14ac:dyDescent="0.25">
      <c r="A2" s="546"/>
      <c r="B2" s="531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3"/>
      <c r="V2" s="289" t="str">
        <f>Informe!F2</f>
        <v>Versión:</v>
      </c>
      <c r="W2" s="290" t="str">
        <f>Informe!G2</f>
        <v>08</v>
      </c>
    </row>
    <row r="3" spans="1:34" s="4" customFormat="1" ht="13" x14ac:dyDescent="0.25">
      <c r="A3" s="546"/>
      <c r="B3" s="531" t="s">
        <v>160</v>
      </c>
      <c r="C3" s="532"/>
      <c r="D3" s="532"/>
      <c r="E3" s="532"/>
      <c r="F3" s="532"/>
      <c r="G3" s="532"/>
      <c r="H3" s="532"/>
      <c r="I3" s="532"/>
      <c r="J3" s="532"/>
      <c r="K3" s="532"/>
      <c r="L3" s="532"/>
      <c r="M3" s="532"/>
      <c r="N3" s="532"/>
      <c r="O3" s="532"/>
      <c r="P3" s="532"/>
      <c r="Q3" s="532"/>
      <c r="R3" s="532"/>
      <c r="S3" s="532"/>
      <c r="T3" s="532"/>
      <c r="U3" s="533"/>
      <c r="V3" s="289" t="str">
        <f>Informe!F3</f>
        <v>Página:</v>
      </c>
      <c r="W3" s="290" t="str">
        <f>Informe!G3</f>
        <v>1 de 5</v>
      </c>
    </row>
    <row r="4" spans="1:34" s="284" customFormat="1" ht="6" customHeight="1" x14ac:dyDescent="0.25">
      <c r="A4" s="287"/>
      <c r="B4" s="287"/>
      <c r="C4" s="287"/>
      <c r="D4" s="282"/>
      <c r="E4" s="282"/>
      <c r="F4" s="282"/>
      <c r="G4" s="282"/>
      <c r="H4" s="282"/>
      <c r="I4" s="282"/>
      <c r="J4" s="282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</row>
    <row r="5" spans="1:34" s="207" customFormat="1" ht="18" x14ac:dyDescent="0.3">
      <c r="A5" s="288" t="s">
        <v>155</v>
      </c>
      <c r="B5" s="216"/>
      <c r="C5" s="213"/>
      <c r="D5" s="215"/>
      <c r="E5" s="214"/>
      <c r="F5" s="213"/>
      <c r="G5" s="213"/>
      <c r="H5" s="213"/>
      <c r="I5" s="211"/>
      <c r="J5" s="212"/>
      <c r="K5" s="210"/>
      <c r="L5" s="211"/>
      <c r="M5" s="210"/>
      <c r="N5" s="209"/>
      <c r="O5" s="209"/>
      <c r="P5" s="209"/>
      <c r="Q5" s="209"/>
      <c r="R5" s="209"/>
      <c r="S5" s="208"/>
      <c r="T5" s="208"/>
      <c r="U5" s="208"/>
    </row>
    <row r="6" spans="1:34" s="218" customFormat="1" ht="15.5" x14ac:dyDescent="0.35">
      <c r="A6" s="543" t="s">
        <v>102</v>
      </c>
      <c r="B6" s="543"/>
      <c r="C6" s="543"/>
      <c r="D6" s="543"/>
      <c r="E6" s="543"/>
      <c r="F6" s="543"/>
      <c r="G6" s="286"/>
      <c r="H6" s="286"/>
      <c r="I6" s="543" t="s">
        <v>103</v>
      </c>
      <c r="J6" s="543"/>
      <c r="K6" s="543"/>
      <c r="L6" s="543"/>
      <c r="M6" s="543"/>
      <c r="N6" s="543"/>
      <c r="O6" s="543"/>
      <c r="P6" s="543"/>
      <c r="Q6" s="543"/>
      <c r="R6" s="543"/>
      <c r="S6" s="543"/>
      <c r="T6" s="543"/>
      <c r="U6" s="543"/>
    </row>
    <row r="7" spans="1:34" s="206" customFormat="1" ht="13" x14ac:dyDescent="0.25">
      <c r="A7" s="544" t="s">
        <v>43</v>
      </c>
      <c r="B7" s="544" t="s">
        <v>54</v>
      </c>
      <c r="C7" s="544" t="s">
        <v>101</v>
      </c>
      <c r="D7" s="544" t="s">
        <v>31</v>
      </c>
      <c r="E7" s="544" t="s">
        <v>100</v>
      </c>
      <c r="F7" s="544" t="s">
        <v>99</v>
      </c>
      <c r="G7" s="544" t="s">
        <v>105</v>
      </c>
      <c r="H7" s="544" t="s">
        <v>106</v>
      </c>
      <c r="I7" s="545" t="s">
        <v>98</v>
      </c>
      <c r="J7" s="545"/>
      <c r="K7" s="545"/>
      <c r="L7" s="545"/>
      <c r="M7" s="545"/>
      <c r="N7" s="545"/>
      <c r="O7" s="545"/>
      <c r="P7" s="545"/>
      <c r="Q7" s="545"/>
      <c r="R7" s="545"/>
      <c r="S7" s="544" t="s">
        <v>19</v>
      </c>
      <c r="T7" s="544" t="s">
        <v>97</v>
      </c>
      <c r="U7" s="544" t="s">
        <v>96</v>
      </c>
      <c r="V7" s="544" t="s">
        <v>95</v>
      </c>
      <c r="W7" s="544" t="s">
        <v>8</v>
      </c>
    </row>
    <row r="8" spans="1:34" s="285" customFormat="1" ht="13" x14ac:dyDescent="0.25">
      <c r="A8" s="544"/>
      <c r="B8" s="544"/>
      <c r="C8" s="544"/>
      <c r="D8" s="544"/>
      <c r="E8" s="544"/>
      <c r="F8" s="544"/>
      <c r="G8" s="544"/>
      <c r="H8" s="544"/>
      <c r="I8" s="285" t="s">
        <v>94</v>
      </c>
      <c r="J8" s="285" t="s">
        <v>93</v>
      </c>
      <c r="K8" s="285" t="s">
        <v>92</v>
      </c>
      <c r="L8" s="285" t="s">
        <v>91</v>
      </c>
      <c r="M8" s="285" t="s">
        <v>90</v>
      </c>
      <c r="N8" s="285" t="s">
        <v>89</v>
      </c>
      <c r="O8" s="285" t="s">
        <v>88</v>
      </c>
      <c r="P8" s="285" t="s">
        <v>87</v>
      </c>
      <c r="Q8" s="285" t="s">
        <v>86</v>
      </c>
      <c r="R8" s="285" t="s">
        <v>85</v>
      </c>
      <c r="S8" s="544"/>
      <c r="T8" s="544"/>
      <c r="U8" s="544"/>
      <c r="V8" s="544"/>
      <c r="W8" s="544"/>
    </row>
    <row r="9" spans="1:34" x14ac:dyDescent="0.25">
      <c r="D9" s="236"/>
      <c r="E9" s="236"/>
      <c r="F9" s="236"/>
      <c r="G9" s="228"/>
      <c r="S9" s="233"/>
      <c r="T9" s="233"/>
      <c r="U9" s="233"/>
    </row>
    <row r="10" spans="1:34" x14ac:dyDescent="0.25">
      <c r="D10" s="236"/>
      <c r="E10" s="236"/>
      <c r="F10" s="236"/>
      <c r="G10" s="228"/>
      <c r="S10" s="233"/>
      <c r="T10" s="233"/>
      <c r="U10" s="233"/>
    </row>
    <row r="11" spans="1:34" x14ac:dyDescent="0.25">
      <c r="D11" s="236"/>
      <c r="E11" s="236"/>
      <c r="F11" s="236"/>
      <c r="G11" s="228"/>
      <c r="S11" s="233"/>
      <c r="T11" s="233"/>
      <c r="U11" s="233"/>
    </row>
    <row r="12" spans="1:34" x14ac:dyDescent="0.25">
      <c r="D12" s="236"/>
      <c r="E12" s="236"/>
      <c r="F12" s="236"/>
      <c r="G12" s="228"/>
      <c r="S12" s="233"/>
      <c r="T12" s="233"/>
      <c r="U12" s="233"/>
    </row>
    <row r="13" spans="1:34" x14ac:dyDescent="0.25">
      <c r="D13" s="236"/>
      <c r="E13" s="236"/>
      <c r="F13" s="236"/>
      <c r="S13" s="233"/>
      <c r="T13" s="233"/>
      <c r="U13" s="233"/>
    </row>
    <row r="14" spans="1:34" x14ac:dyDescent="0.25">
      <c r="D14" s="236"/>
      <c r="E14" s="236"/>
      <c r="F14" s="236"/>
      <c r="S14" s="233"/>
      <c r="T14" s="233"/>
      <c r="U14" s="233"/>
    </row>
    <row r="15" spans="1:34" x14ac:dyDescent="0.25">
      <c r="D15" s="236"/>
      <c r="E15" s="236"/>
      <c r="F15" s="236"/>
      <c r="S15" s="233"/>
      <c r="T15" s="233"/>
      <c r="U15" s="233"/>
    </row>
    <row r="16" spans="1:34" x14ac:dyDescent="0.25">
      <c r="D16" s="236"/>
      <c r="E16" s="236"/>
      <c r="F16" s="236"/>
      <c r="S16" s="233"/>
      <c r="T16" s="233"/>
      <c r="U16" s="233"/>
    </row>
    <row r="17" spans="2:21" x14ac:dyDescent="0.25">
      <c r="D17" s="236"/>
      <c r="E17" s="236"/>
      <c r="F17" s="236"/>
      <c r="S17" s="233"/>
      <c r="T17" s="233"/>
      <c r="U17" s="233"/>
    </row>
    <row r="18" spans="2:21" x14ac:dyDescent="0.25">
      <c r="D18" s="236"/>
      <c r="E18" s="236"/>
      <c r="F18" s="236"/>
      <c r="S18" s="233"/>
      <c r="T18" s="233"/>
      <c r="U18" s="233"/>
    </row>
    <row r="19" spans="2:21" x14ac:dyDescent="0.25">
      <c r="D19" s="236"/>
      <c r="E19" s="236"/>
      <c r="F19" s="236"/>
      <c r="S19" s="233"/>
      <c r="T19" s="233"/>
      <c r="U19" s="233"/>
    </row>
    <row r="20" spans="2:21" x14ac:dyDescent="0.25">
      <c r="D20" s="236"/>
      <c r="E20" s="236"/>
      <c r="F20" s="236"/>
      <c r="S20" s="233"/>
      <c r="T20" s="233"/>
      <c r="U20" s="233"/>
    </row>
    <row r="21" spans="2:21" x14ac:dyDescent="0.25">
      <c r="D21" s="236"/>
      <c r="E21" s="236"/>
      <c r="F21" s="236"/>
      <c r="S21" s="233"/>
      <c r="T21" s="233"/>
      <c r="U21" s="233"/>
    </row>
    <row r="22" spans="2:21" x14ac:dyDescent="0.25">
      <c r="D22" s="236"/>
      <c r="E22" s="236"/>
      <c r="F22" s="236"/>
      <c r="S22" s="233"/>
      <c r="T22" s="233"/>
      <c r="U22" s="233"/>
    </row>
    <row r="23" spans="2:21" x14ac:dyDescent="0.25">
      <c r="D23" s="236"/>
      <c r="E23" s="236"/>
      <c r="F23" s="236"/>
      <c r="S23" s="233"/>
      <c r="T23" s="233"/>
      <c r="U23" s="233"/>
    </row>
    <row r="24" spans="2:21" x14ac:dyDescent="0.25">
      <c r="D24" s="236"/>
      <c r="E24" s="236"/>
      <c r="F24" s="236"/>
      <c r="S24" s="233"/>
      <c r="T24" s="233"/>
      <c r="U24" s="233"/>
    </row>
    <row r="25" spans="2:21" x14ac:dyDescent="0.25">
      <c r="D25" s="236"/>
      <c r="E25" s="236"/>
      <c r="F25" s="236"/>
      <c r="S25" s="233"/>
      <c r="T25" s="233"/>
      <c r="U25" s="233"/>
    </row>
    <row r="26" spans="2:21" x14ac:dyDescent="0.25">
      <c r="D26" s="236"/>
      <c r="E26" s="236"/>
      <c r="F26" s="236"/>
      <c r="S26" s="233"/>
      <c r="T26" s="233"/>
      <c r="U26" s="233"/>
    </row>
    <row r="27" spans="2:21" x14ac:dyDescent="0.25">
      <c r="D27" s="236"/>
      <c r="E27" s="236"/>
      <c r="F27" s="236"/>
      <c r="S27" s="233"/>
      <c r="T27" s="233"/>
      <c r="U27" s="233"/>
    </row>
    <row r="28" spans="2:21" x14ac:dyDescent="0.25">
      <c r="D28" s="236"/>
      <c r="E28" s="236"/>
      <c r="F28" s="236"/>
      <c r="S28" s="233"/>
      <c r="T28" s="233"/>
      <c r="U28" s="233"/>
    </row>
    <row r="29" spans="2:21" x14ac:dyDescent="0.25">
      <c r="D29" s="236"/>
      <c r="E29" s="236"/>
      <c r="F29" s="236"/>
      <c r="S29" s="233"/>
      <c r="T29" s="233"/>
      <c r="U29" s="233"/>
    </row>
    <row r="30" spans="2:21" x14ac:dyDescent="0.25">
      <c r="D30" s="236"/>
      <c r="E30" s="236"/>
      <c r="F30" s="236"/>
      <c r="S30" s="233"/>
      <c r="T30" s="233"/>
      <c r="U30" s="233"/>
    </row>
    <row r="31" spans="2:21" x14ac:dyDescent="0.25">
      <c r="B31" s="237"/>
      <c r="D31" s="236"/>
      <c r="E31" s="236"/>
      <c r="F31" s="236"/>
      <c r="S31" s="233"/>
      <c r="T31" s="233"/>
      <c r="U31" s="233"/>
    </row>
    <row r="32" spans="2:21" x14ac:dyDescent="0.25">
      <c r="B32" s="237"/>
      <c r="D32" s="236"/>
      <c r="E32" s="236"/>
      <c r="F32" s="236"/>
      <c r="S32" s="233"/>
      <c r="T32" s="233"/>
      <c r="U32" s="233"/>
    </row>
    <row r="33" spans="1:34" x14ac:dyDescent="0.25">
      <c r="D33" s="236"/>
      <c r="E33" s="236"/>
      <c r="F33" s="236"/>
      <c r="S33" s="233"/>
      <c r="T33" s="233"/>
      <c r="U33" s="233"/>
    </row>
    <row r="34" spans="1:34" x14ac:dyDescent="0.25">
      <c r="D34" s="236"/>
      <c r="E34" s="236"/>
      <c r="F34" s="236"/>
      <c r="S34" s="233"/>
      <c r="T34" s="233"/>
      <c r="U34" s="233"/>
    </row>
    <row r="35" spans="1:34" x14ac:dyDescent="0.25">
      <c r="D35" s="236"/>
      <c r="E35" s="236"/>
      <c r="F35" s="236"/>
      <c r="S35" s="233"/>
      <c r="T35" s="233"/>
      <c r="U35" s="233"/>
    </row>
    <row r="36" spans="1:34" s="231" customFormat="1" x14ac:dyDescent="0.25">
      <c r="A36" s="237"/>
      <c r="B36" s="238"/>
      <c r="C36" s="236"/>
      <c r="D36" s="236"/>
      <c r="E36" s="236"/>
      <c r="F36" s="236"/>
      <c r="G36" s="229"/>
      <c r="H36" s="229"/>
      <c r="I36" s="230"/>
      <c r="J36" s="230"/>
      <c r="K36" s="230"/>
      <c r="L36" s="230"/>
      <c r="M36" s="230"/>
      <c r="N36" s="230"/>
      <c r="O36" s="230"/>
      <c r="P36" s="230"/>
      <c r="Q36" s="230"/>
      <c r="R36" s="230"/>
      <c r="S36" s="233"/>
      <c r="T36" s="233"/>
      <c r="U36" s="233"/>
      <c r="W36" s="208"/>
      <c r="X36" s="208"/>
      <c r="Y36" s="208"/>
      <c r="Z36" s="208"/>
      <c r="AA36" s="208"/>
      <c r="AB36" s="208"/>
      <c r="AC36" s="208"/>
      <c r="AD36" s="208"/>
      <c r="AE36" s="208"/>
      <c r="AF36" s="208"/>
      <c r="AG36" s="208"/>
      <c r="AH36" s="208"/>
    </row>
    <row r="37" spans="1:34" s="231" customFormat="1" x14ac:dyDescent="0.25">
      <c r="A37" s="237"/>
      <c r="B37" s="238"/>
      <c r="C37" s="236"/>
      <c r="D37" s="236"/>
      <c r="E37" s="236"/>
      <c r="F37" s="236"/>
      <c r="G37" s="229"/>
      <c r="H37" s="229"/>
      <c r="I37" s="230"/>
      <c r="J37" s="230"/>
      <c r="K37" s="230"/>
      <c r="L37" s="230"/>
      <c r="M37" s="230"/>
      <c r="N37" s="230"/>
      <c r="O37" s="230"/>
      <c r="P37" s="230"/>
      <c r="Q37" s="230"/>
      <c r="R37" s="230"/>
      <c r="S37" s="233"/>
      <c r="T37" s="233"/>
      <c r="U37" s="233"/>
      <c r="W37" s="208"/>
      <c r="X37" s="208"/>
      <c r="Y37" s="208"/>
      <c r="Z37" s="208"/>
      <c r="AA37" s="208"/>
      <c r="AB37" s="208"/>
      <c r="AC37" s="208"/>
      <c r="AD37" s="208"/>
      <c r="AE37" s="208"/>
      <c r="AF37" s="208"/>
      <c r="AG37" s="208"/>
      <c r="AH37" s="208"/>
    </row>
    <row r="38" spans="1:34" s="231" customFormat="1" x14ac:dyDescent="0.25">
      <c r="A38" s="237"/>
      <c r="B38" s="238"/>
      <c r="C38" s="236"/>
      <c r="D38" s="236"/>
      <c r="E38" s="236"/>
      <c r="F38" s="236"/>
      <c r="G38" s="229"/>
      <c r="H38" s="229"/>
      <c r="I38" s="230"/>
      <c r="J38" s="230"/>
      <c r="K38" s="230"/>
      <c r="L38" s="230"/>
      <c r="M38" s="230"/>
      <c r="N38" s="230"/>
      <c r="O38" s="230"/>
      <c r="P38" s="230"/>
      <c r="Q38" s="230"/>
      <c r="R38" s="230"/>
      <c r="S38" s="233"/>
      <c r="T38" s="233"/>
      <c r="U38" s="233"/>
      <c r="W38" s="208"/>
      <c r="X38" s="208"/>
      <c r="Y38" s="208"/>
      <c r="Z38" s="208"/>
      <c r="AA38" s="208"/>
      <c r="AB38" s="208"/>
      <c r="AC38" s="208"/>
      <c r="AD38" s="208"/>
      <c r="AE38" s="208"/>
      <c r="AF38" s="208"/>
      <c r="AG38" s="208"/>
      <c r="AH38" s="208"/>
    </row>
  </sheetData>
  <autoFilter ref="A8:W38" xr:uid="{00000000-0009-0000-0000-000003000000}"/>
  <mergeCells count="19">
    <mergeCell ref="T7:T8"/>
    <mergeCell ref="U7:U8"/>
    <mergeCell ref="V7:V8"/>
    <mergeCell ref="A1:A3"/>
    <mergeCell ref="B1:U2"/>
    <mergeCell ref="B3:U3"/>
    <mergeCell ref="W7:W8"/>
    <mergeCell ref="A6:F6"/>
    <mergeCell ref="I6:U6"/>
    <mergeCell ref="A7:A8"/>
    <mergeCell ref="B7:B8"/>
    <mergeCell ref="C7:C8"/>
    <mergeCell ref="D7:D8"/>
    <mergeCell ref="E7:E8"/>
    <mergeCell ref="F7:F8"/>
    <mergeCell ref="G7:G8"/>
    <mergeCell ref="H7:H8"/>
    <mergeCell ref="I7:R7"/>
    <mergeCell ref="S7:S8"/>
  </mergeCells>
  <pageMargins left="0.75" right="0.75" top="1" bottom="1" header="0" footer="0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Informe</vt:lpstr>
      <vt:lpstr>Cálculo</vt:lpstr>
      <vt:lpstr>Material</vt:lpstr>
      <vt:lpstr>Equipo</vt:lpstr>
      <vt:lpstr>Informe!_Toc275850030</vt:lpstr>
      <vt:lpstr>Equipo!Equipos</vt:lpstr>
      <vt:lpstr>Equipos</vt:lpstr>
    </vt:vector>
  </TitlesOfParts>
  <Company>Asesorías Cortés Silva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Plantilla cálculo incertidumbre</dc:title>
  <dc:creator>Guillermo  Cortés Silva</dc:creator>
  <cp:lastModifiedBy>Jhon Jaime</cp:lastModifiedBy>
  <cp:lastPrinted>2025-11-19T17:25:42Z</cp:lastPrinted>
  <dcterms:created xsi:type="dcterms:W3CDTF">2005-04-13T20:05:08Z</dcterms:created>
  <dcterms:modified xsi:type="dcterms:W3CDTF">2025-11-19T17:25:51Z</dcterms:modified>
</cp:coreProperties>
</file>