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0. Acta Revisión Docum\4. Segunda Modificación\DOCUMENTOS MODIFICADOS 2025-1\"/>
    </mc:Choice>
  </mc:AlternateContent>
  <xr:revisionPtr revIDLastSave="0" documentId="13_ncr:1_{338E03A8-E092-467E-9C03-147CEF972178}" xr6:coauthVersionLast="36" xr6:coauthVersionMax="47" xr10:uidLastSave="{00000000-0000-0000-0000-000000000000}"/>
  <bookViews>
    <workbookView xWindow="0" yWindow="0" windowWidth="28800" windowHeight="11630" xr2:uid="{00000000-000D-0000-FFFF-FFFF00000000}"/>
  </bookViews>
  <sheets>
    <sheet name="Hoja1" sheetId="6" r:id="rId1"/>
    <sheet name="Sheet1" sheetId="10" r:id="rId2"/>
    <sheet name="Hoja4" sheetId="4" state="hidden" r:id="rId3"/>
  </sheets>
  <definedNames>
    <definedName name="q11_">Sheet1!$C$32</definedName>
    <definedName name="q12_">Sheet1!$C$33</definedName>
    <definedName name="q21_">Sheet1!$C$34</definedName>
    <definedName name="q22_">Sheet1!$C$35</definedName>
    <definedName name="x">Sheet1!$M$7</definedName>
    <definedName name="x1_">Sheet1!$C$28</definedName>
    <definedName name="x2_">Sheet1!$C$29</definedName>
    <definedName name="xvalues">Sheet1!$B$5:$J$5</definedName>
    <definedName name="y">Sheet1!$M$8</definedName>
    <definedName name="y1_">Sheet1!$C$30</definedName>
    <definedName name="y2_">Sheet1!$C$31</definedName>
    <definedName name="yvalues">Sheet1!$A$6:$A$26</definedName>
    <definedName name="zvalues">Sheet1!$B$6:$J$26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6" l="1"/>
  <c r="M8" i="10" l="1"/>
  <c r="F31" i="10" s="1"/>
  <c r="M7" i="10"/>
  <c r="F29" i="10" s="1"/>
  <c r="D31" i="6"/>
  <c r="I22" i="6"/>
  <c r="J22" i="6"/>
  <c r="C28" i="10" l="1"/>
  <c r="F28" i="10"/>
  <c r="F30" i="10"/>
  <c r="C29" i="10"/>
  <c r="C30" i="10"/>
  <c r="C31" i="10"/>
  <c r="F32" i="10" l="1"/>
  <c r="F33" i="10"/>
  <c r="F35" i="10"/>
  <c r="F34" i="10"/>
  <c r="C34" i="10"/>
  <c r="C31" i="6"/>
  <c r="I30" i="6"/>
  <c r="I29" i="6"/>
  <c r="I28" i="6"/>
  <c r="I27" i="6"/>
  <c r="J27" i="6" s="1"/>
  <c r="I26" i="6"/>
  <c r="I25" i="6"/>
  <c r="J25" i="6" s="1"/>
  <c r="L25" i="6" s="1"/>
  <c r="I23" i="6"/>
  <c r="J23" i="6" s="1"/>
  <c r="L23" i="6" s="1"/>
  <c r="J30" i="6" l="1"/>
  <c r="L30" i="6" s="1"/>
  <c r="N30" i="6" s="1"/>
  <c r="J28" i="6"/>
  <c r="L28" i="6" s="1"/>
  <c r="J29" i="6"/>
  <c r="L29" i="6" s="1"/>
  <c r="J26" i="6"/>
  <c r="L26" i="6" s="1"/>
  <c r="C35" i="10"/>
  <c r="L22" i="6"/>
  <c r="N22" i="6" s="1"/>
  <c r="L27" i="6"/>
  <c r="C33" i="10" l="1"/>
  <c r="C32" i="10"/>
  <c r="O7" i="10" l="1"/>
  <c r="N23" i="6"/>
  <c r="N25" i="6"/>
  <c r="N27" i="6"/>
  <c r="N29" i="6"/>
  <c r="N26" i="6"/>
  <c r="N28" i="6"/>
  <c r="I24" i="6"/>
  <c r="J24" i="6" s="1"/>
  <c r="L24" i="6" s="1"/>
  <c r="N24" i="6" s="1"/>
  <c r="J21" i="6" l="1"/>
  <c r="L21" i="6" s="1"/>
  <c r="N21" i="6" s="1"/>
  <c r="N31" i="6" l="1"/>
  <c r="N33" i="6" s="1"/>
  <c r="N32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unicordoba</author>
    <author>LENOVO</author>
    <author>USUARIO</author>
  </authors>
  <commentList>
    <comment ref="N9" authorId="0" shapeId="0" xr:uid="{F0CF0260-28D6-4E52-BF3A-6C3B187CC229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Código interno manejado en el laboratorio.</t>
        </r>
      </text>
    </comment>
    <comment ref="H14" authorId="0" shapeId="0" xr:uid="{742E668D-EF85-43A6-AD41-35C8C694F6A9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Indica la clase del material.</t>
        </r>
        <r>
          <rPr>
            <b/>
            <sz val="9"/>
            <color indexed="81"/>
            <rFont val="Tahoma"/>
            <family val="2"/>
          </rPr>
          <t xml:space="preserve">
A/AS:</t>
        </r>
        <r>
          <rPr>
            <sz val="9"/>
            <color indexed="81"/>
            <rFont val="Tahoma"/>
            <family val="2"/>
          </rPr>
          <t xml:space="preserve"> las tolerancias del volumen
están dentro de los límites fijados por las normas DIN e ISO.</t>
        </r>
        <r>
          <rPr>
            <b/>
            <sz val="9"/>
            <color indexed="81"/>
            <rFont val="Tahoma"/>
            <family val="2"/>
          </rPr>
          <t xml:space="preserve">
B: </t>
        </r>
        <r>
          <rPr>
            <sz val="9"/>
            <color indexed="81"/>
            <rFont val="Tahoma"/>
            <family val="2"/>
          </rPr>
          <t>las tolerancias del volumen están
dentro del doble de los límites de error para la clase A/AS</t>
        </r>
      </text>
    </comment>
    <comment ref="I14" authorId="0" shapeId="0" xr:uid="{02828DF5-CC60-4F7E-9030-AFC11365E500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Código interno del laboratorio.</t>
        </r>
      </text>
    </comment>
    <comment ref="L14" authorId="0" shapeId="0" xr:uid="{D5D18E0E-910A-430F-BEEC-0AB094BA57CA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Densidad de las pesas utilizadas en la verificación de la balanza.</t>
        </r>
      </text>
    </comment>
    <comment ref="M14" authorId="0" shapeId="0" xr:uid="{C6D95ACC-277C-4BB0-B0B4-5080BCBEBD78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Coeficiente de expansión térmica del agua a 20°C.</t>
        </r>
      </text>
    </comment>
    <comment ref="N14" authorId="0" shapeId="0" xr:uid="{715A9DAC-BFD5-4480-A84E-CBCD713178C1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Cuando el material cuenta con certificado e incertidumbre, rellenar la casilla con el valor reportado en el certificado.</t>
        </r>
      </text>
    </comment>
    <comment ref="E19" authorId="0" shapeId="0" xr:uid="{FE19EFCC-0476-4A2D-BF6B-A1A6495B675B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Densidad del agua a la temperatura de medición, g/cm3</t>
        </r>
      </text>
    </comment>
    <comment ref="F19" authorId="0" shapeId="0" xr:uid="{0260C454-2A7E-4ED5-B0ED-6D81C0737B40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Densidad del aire a la T ambiente de medición</t>
        </r>
      </text>
    </comment>
    <comment ref="G20" authorId="0" shapeId="0" xr:uid="{076B24AB-9ACE-43C3-8F52-1A7555535B05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masa del recipiente  empleado sin agua.</t>
        </r>
      </text>
    </comment>
    <comment ref="H20" authorId="1" shapeId="0" xr:uid="{9710B52B-31C8-453C-B632-DBCED8B6BAD8}">
      <text>
        <r>
          <rPr>
            <b/>
            <sz val="9"/>
            <color indexed="81"/>
            <rFont val="Tahoma"/>
            <family val="2"/>
          </rPr>
          <t>LTX:</t>
        </r>
        <r>
          <rPr>
            <sz val="9"/>
            <color indexed="81"/>
            <rFont val="Tahoma"/>
            <family val="2"/>
          </rPr>
          <t xml:space="preserve"> masa del recipiente empleado  más la masa del agua</t>
        </r>
      </text>
    </comment>
    <comment ref="I20" authorId="0" shapeId="0" xr:uid="{F36644DC-CEB2-4DAF-A345-B07C5A4ED487}">
      <text>
        <r>
          <rPr>
            <b/>
            <sz val="9"/>
            <color indexed="81"/>
            <rFont val="Tahoma"/>
            <family val="2"/>
          </rPr>
          <t xml:space="preserve">LTX: </t>
        </r>
        <r>
          <rPr>
            <sz val="9"/>
            <color indexed="81"/>
            <rFont val="Tahoma"/>
            <family val="2"/>
          </rPr>
          <t>Masa neta del agua ( Diferencia entre W</t>
        </r>
        <r>
          <rPr>
            <sz val="8"/>
            <color indexed="81"/>
            <rFont val="Tahoma"/>
            <family val="2"/>
          </rPr>
          <t>B</t>
        </r>
        <r>
          <rPr>
            <sz val="9"/>
            <color indexed="81"/>
            <rFont val="Tahoma"/>
            <family val="2"/>
          </rPr>
          <t xml:space="preserve"> y W.)</t>
        </r>
      </text>
    </comment>
    <comment ref="J20" authorId="0" shapeId="0" xr:uid="{6E415B05-AE9A-47F5-9D7D-4CAD01C3667D}">
      <text>
        <r>
          <rPr>
            <b/>
            <sz val="9"/>
            <color indexed="81"/>
            <rFont val="Tahoma"/>
            <family val="2"/>
          </rPr>
          <t xml:space="preserve">LTX:
</t>
        </r>
        <r>
          <rPr>
            <sz val="9"/>
            <color indexed="81"/>
            <rFont val="Tahoma"/>
            <family val="2"/>
          </rPr>
          <t>W</t>
        </r>
        <r>
          <rPr>
            <sz val="8"/>
            <color indexed="81"/>
            <rFont val="Tahoma"/>
            <family val="2"/>
          </rPr>
          <t>1</t>
        </r>
        <r>
          <rPr>
            <sz val="9"/>
            <color indexed="81"/>
            <rFont val="Tahoma"/>
            <family val="2"/>
          </rPr>
          <t xml:space="preserve"> =  W</t>
        </r>
        <r>
          <rPr>
            <sz val="8"/>
            <color indexed="81"/>
            <rFont val="Tahoma"/>
            <family val="2"/>
          </rPr>
          <t>2</t>
        </r>
        <r>
          <rPr>
            <sz val="9"/>
            <color indexed="81"/>
            <rFont val="Tahoma"/>
            <family val="2"/>
          </rPr>
          <t xml:space="preserve"> + W</t>
        </r>
        <r>
          <rPr>
            <sz val="8"/>
            <color indexed="81"/>
            <rFont val="Tahoma"/>
            <family val="2"/>
          </rPr>
          <t>2</t>
        </r>
        <r>
          <rPr>
            <sz val="9"/>
            <color indexed="81"/>
            <rFont val="Tahoma"/>
            <family val="2"/>
          </rPr>
          <t>*[(</t>
        </r>
        <r>
          <rPr>
            <sz val="10"/>
            <color indexed="81"/>
            <rFont val="Tahoma"/>
            <family val="2"/>
          </rPr>
          <t>ρ</t>
        </r>
        <r>
          <rPr>
            <sz val="8"/>
            <color indexed="81"/>
            <rFont val="Tahoma"/>
            <family val="2"/>
          </rPr>
          <t>aire</t>
        </r>
        <r>
          <rPr>
            <sz val="9"/>
            <color indexed="81"/>
            <rFont val="Tahoma"/>
            <family val="2"/>
          </rPr>
          <t>/ρ</t>
        </r>
        <r>
          <rPr>
            <sz val="8"/>
            <color indexed="81"/>
            <rFont val="Tahoma"/>
            <family val="2"/>
          </rPr>
          <t>1</t>
        </r>
        <r>
          <rPr>
            <sz val="9"/>
            <color indexed="81"/>
            <rFont val="Tahoma"/>
            <family val="2"/>
          </rPr>
          <t>)-(</t>
        </r>
        <r>
          <rPr>
            <sz val="10"/>
            <color indexed="81"/>
            <rFont val="Tahoma"/>
            <family val="2"/>
          </rPr>
          <t>ρ</t>
        </r>
        <r>
          <rPr>
            <sz val="8"/>
            <color indexed="81"/>
            <rFont val="Tahoma"/>
            <family val="2"/>
          </rPr>
          <t>aire</t>
        </r>
        <r>
          <rPr>
            <sz val="9"/>
            <color indexed="81"/>
            <rFont val="Tahoma"/>
            <family val="2"/>
          </rPr>
          <t>/ρ</t>
        </r>
        <r>
          <rPr>
            <sz val="8"/>
            <color indexed="81"/>
            <rFont val="Tahoma"/>
            <family val="2"/>
          </rPr>
          <t>2</t>
        </r>
        <r>
          <rPr>
            <sz val="9"/>
            <color indexed="81"/>
            <rFont val="Tahoma"/>
            <family val="2"/>
          </rPr>
          <t>)]</t>
        </r>
      </text>
    </comment>
    <comment ref="L20" authorId="0" shapeId="0" xr:uid="{3CA31B67-41F7-42A7-8A7C-4AEBF8493177}">
      <text>
        <r>
          <rPr>
            <b/>
            <sz val="9"/>
            <color indexed="81"/>
            <rFont val="Tahoma"/>
            <family val="2"/>
          </rPr>
          <t xml:space="preserve">LTX:
</t>
        </r>
        <r>
          <rPr>
            <sz val="9"/>
            <color indexed="81"/>
            <rFont val="Tahoma"/>
            <family val="2"/>
          </rPr>
          <t xml:space="preserve"> VT  =  W</t>
        </r>
        <r>
          <rPr>
            <sz val="8"/>
            <color indexed="81"/>
            <rFont val="Tahoma"/>
            <family val="2"/>
          </rPr>
          <t>1</t>
        </r>
        <r>
          <rPr>
            <sz val="9"/>
            <color indexed="81"/>
            <rFont val="Tahoma"/>
            <family val="2"/>
          </rPr>
          <t>/</t>
        </r>
        <r>
          <rPr>
            <sz val="10"/>
            <color indexed="81"/>
            <rFont val="Tahoma"/>
            <family val="2"/>
          </rPr>
          <t>ρ</t>
        </r>
        <r>
          <rPr>
            <sz val="8"/>
            <color indexed="81"/>
            <rFont val="Tahoma"/>
            <family val="2"/>
          </rPr>
          <t>1</t>
        </r>
      </text>
    </comment>
    <comment ref="N20" authorId="0" shapeId="0" xr:uid="{0DA2E194-4040-485F-829E-BDCDC4418D9D}">
      <text>
        <r>
          <rPr>
            <b/>
            <sz val="9"/>
            <color indexed="81"/>
            <rFont val="Tahoma"/>
            <family val="2"/>
          </rPr>
          <t xml:space="preserve">LTX:
</t>
        </r>
        <r>
          <rPr>
            <sz val="10"/>
            <color indexed="81"/>
            <rFont val="Tahoma"/>
            <family val="2"/>
          </rPr>
          <t>V</t>
        </r>
        <r>
          <rPr>
            <sz val="8"/>
            <color indexed="81"/>
            <rFont val="Tahoma"/>
            <family val="2"/>
          </rPr>
          <t>20</t>
        </r>
        <r>
          <rPr>
            <sz val="10"/>
            <color indexed="81"/>
            <rFont val="Tahoma"/>
            <family val="2"/>
          </rPr>
          <t xml:space="preserve"> = V</t>
        </r>
        <r>
          <rPr>
            <sz val="8"/>
            <color indexed="81"/>
            <rFont val="Tahoma"/>
            <family val="2"/>
          </rPr>
          <t>T</t>
        </r>
        <r>
          <rPr>
            <sz val="10"/>
            <color indexed="81"/>
            <rFont val="Tahoma"/>
            <family val="2"/>
          </rPr>
          <t xml:space="preserve"> + 0,00025*(20 - T)*V</t>
        </r>
        <r>
          <rPr>
            <sz val="8"/>
            <color indexed="81"/>
            <rFont val="Tahoma"/>
            <family val="2"/>
          </rPr>
          <t>T</t>
        </r>
      </text>
    </comment>
    <comment ref="K33" authorId="2" shapeId="0" xr:uid="{DE725C68-F0F6-4978-8B64-48EF71BC93DB}">
      <text>
        <r>
          <rPr>
            <b/>
            <sz val="9"/>
            <color indexed="81"/>
            <rFont val="Tahoma"/>
            <family val="2"/>
          </rPr>
          <t xml:space="preserve">USUARIO: </t>
        </r>
        <r>
          <rPr>
            <sz val="9"/>
            <color indexed="81"/>
            <rFont val="Tahoma"/>
            <family val="2"/>
          </rPr>
          <t xml:space="preserve">Es la diferencia entre el valor real del volumen  y el valor estimado del Volumen a 20 °C </t>
        </r>
      </text>
    </comment>
    <comment ref="B35" authorId="0" shapeId="0" xr:uid="{5A829D2D-DCA8-4FB5-8260-35AC47370F69}">
      <text>
        <r>
          <rPr>
            <b/>
            <sz val="9"/>
            <color indexed="81"/>
            <rFont val="Tahoma"/>
            <family val="2"/>
          </rPr>
          <t xml:space="preserve">LTX:
</t>
        </r>
        <r>
          <rPr>
            <sz val="9"/>
            <color indexed="81"/>
            <rFont val="Tahoma"/>
            <family val="2"/>
          </rPr>
          <t>Indicar si el material esta dentro de los lineamientos necesarios para ser utilizado.</t>
        </r>
      </text>
    </comment>
  </commentList>
</comments>
</file>

<file path=xl/sharedStrings.xml><?xml version="1.0" encoding="utf-8"?>
<sst xmlns="http://schemas.openxmlformats.org/spreadsheetml/2006/main" count="140" uniqueCount="100">
  <si>
    <t>EQUIPOS DE MEDICIÓN</t>
  </si>
  <si>
    <t>MARCA</t>
  </si>
  <si>
    <t>MODELO</t>
  </si>
  <si>
    <t>CÓDIGO</t>
  </si>
  <si>
    <t>BALANZA</t>
  </si>
  <si>
    <t>TERMÓMETRO (Agua)</t>
  </si>
  <si>
    <t>TERMÓMETRO (Ambiente)</t>
  </si>
  <si>
    <t>CLASE</t>
  </si>
  <si>
    <t>RESPONSABLE</t>
  </si>
  <si>
    <t>FECHA DE EJECUCIÓN</t>
  </si>
  <si>
    <t xml:space="preserve">INFORMACIÓN DE LA VERIFICACIÓN </t>
  </si>
  <si>
    <t>MATERIAL  A VERIFICAR</t>
  </si>
  <si>
    <t>CAPACIDAD</t>
  </si>
  <si>
    <t>VOLUMEN VERTIDO</t>
  </si>
  <si>
    <t>MASA (g)</t>
  </si>
  <si>
    <t>VOLUMEN  (mL)</t>
  </si>
  <si>
    <t>Agua</t>
  </si>
  <si>
    <t>Ambiente</t>
  </si>
  <si>
    <t>mL</t>
  </si>
  <si>
    <t xml:space="preserve"> mL</t>
  </si>
  <si>
    <t>Densidad</t>
  </si>
  <si>
    <t>Temperatura</t>
  </si>
  <si>
    <t>PROMEDIO</t>
  </si>
  <si>
    <t>α</t>
  </si>
  <si>
    <t>DESVIACIÓN ESTÁNDAR</t>
  </si>
  <si>
    <t xml:space="preserve">A 20 °C </t>
  </si>
  <si>
    <t>TEMPERATURA °C</t>
  </si>
  <si>
    <t xml:space="preserve">Conclusión </t>
  </si>
  <si>
    <t>W</t>
  </si>
  <si>
    <t>Tolerancia del material/Incertidumbre</t>
  </si>
  <si>
    <t>VERIFICACIONES DE MATERIAL VOLUMÉTRICO CONVENCIONAL Y DE PRECISIÓN</t>
  </si>
  <si>
    <t>R-6.4-10</t>
  </si>
  <si>
    <t>Recipiente sin agua</t>
  </si>
  <si>
    <t>Recipiente con agua</t>
  </si>
  <si>
    <t>Corregida</t>
  </si>
  <si>
    <r>
      <t>ρ</t>
    </r>
    <r>
      <rPr>
        <b/>
        <vertAlign val="subscript"/>
        <sz val="10"/>
        <color theme="1"/>
        <rFont val="Arial"/>
        <family val="2"/>
      </rPr>
      <t>1</t>
    </r>
  </si>
  <si>
    <r>
      <t>ρ</t>
    </r>
    <r>
      <rPr>
        <b/>
        <vertAlign val="subscript"/>
        <sz val="10"/>
        <color theme="1"/>
        <rFont val="Arial"/>
        <family val="2"/>
      </rPr>
      <t>2</t>
    </r>
  </si>
  <si>
    <r>
      <t>w</t>
    </r>
    <r>
      <rPr>
        <b/>
        <vertAlign val="subscript"/>
        <sz val="10"/>
        <color theme="1"/>
        <rFont val="Arial"/>
        <family val="2"/>
      </rPr>
      <t>B</t>
    </r>
  </si>
  <si>
    <r>
      <t>W</t>
    </r>
    <r>
      <rPr>
        <b/>
        <vertAlign val="subscript"/>
        <sz val="10"/>
        <color theme="1"/>
        <rFont val="Arial"/>
        <family val="2"/>
      </rPr>
      <t>2</t>
    </r>
  </si>
  <si>
    <r>
      <t>W</t>
    </r>
    <r>
      <rPr>
        <b/>
        <vertAlign val="subscript"/>
        <sz val="10"/>
        <rFont val="Arial"/>
        <family val="2"/>
      </rPr>
      <t>1</t>
    </r>
  </si>
  <si>
    <r>
      <t>V</t>
    </r>
    <r>
      <rPr>
        <b/>
        <vertAlign val="subscript"/>
        <sz val="10"/>
        <rFont val="Arial"/>
        <family val="2"/>
      </rPr>
      <t>T</t>
    </r>
  </si>
  <si>
    <r>
      <t>V</t>
    </r>
    <r>
      <rPr>
        <b/>
        <vertAlign val="subscript"/>
        <sz val="10"/>
        <rFont val="Arial"/>
        <family val="2"/>
      </rPr>
      <t>20</t>
    </r>
  </si>
  <si>
    <t xml:space="preserve">Aprobó  </t>
  </si>
  <si>
    <r>
      <t>DENSIDAD ( g/cm</t>
    </r>
    <r>
      <rPr>
        <b/>
        <sz val="10"/>
        <color theme="1"/>
        <rFont val="Calibri"/>
        <family val="2"/>
      </rPr>
      <t>³</t>
    </r>
    <r>
      <rPr>
        <b/>
        <sz val="10"/>
        <color theme="1"/>
        <rFont val="Arial"/>
        <family val="2"/>
      </rPr>
      <t xml:space="preserve"> ) 
</t>
    </r>
  </si>
  <si>
    <r>
      <t>ρ</t>
    </r>
    <r>
      <rPr>
        <b/>
        <sz val="8"/>
        <color theme="1"/>
        <rFont val="Arial"/>
        <family val="2"/>
      </rPr>
      <t>aire</t>
    </r>
  </si>
  <si>
    <t>hPa</t>
  </si>
  <si>
    <t>ERROR ABSOLUTO</t>
  </si>
  <si>
    <t xml:space="preserve"> PRESIÓN ATMOSFÉRICA 
</t>
  </si>
  <si>
    <t>HUMEDAD RELATIVA</t>
  </si>
  <si>
    <t xml:space="preserve"> % HR </t>
  </si>
  <si>
    <t>Errores máximos permitidos de acuerdo con el rango de la transferpipeta a verificar</t>
  </si>
  <si>
    <t>Rango de transferpipeta</t>
  </si>
  <si>
    <t>Valor de volumen a verificar</t>
  </si>
  <si>
    <t>Error máximo permitido, μL</t>
  </si>
  <si>
    <t>Transferpipeta  100 µL</t>
  </si>
  <si>
    <t>10 % del valor máximo</t>
  </si>
  <si>
    <t xml:space="preserve">No aplica </t>
  </si>
  <si>
    <t>Error máximo permitido, µl</t>
  </si>
  <si>
    <t>50 % del valor máximo</t>
  </si>
  <si>
    <t>Instrumento</t>
  </si>
  <si>
    <t>100% del valor máximo</t>
  </si>
  <si>
    <t>100 % del valor máximo</t>
  </si>
  <si>
    <t>100 μL</t>
  </si>
  <si>
    <t>Volumen</t>
  </si>
  <si>
    <t>Error</t>
  </si>
  <si>
    <t>Transferpipeta  10- 100 µL</t>
  </si>
  <si>
    <t>10 μL</t>
  </si>
  <si>
    <t>NA</t>
  </si>
  <si>
    <t>50 μL</t>
  </si>
  <si>
    <t>Transferpipeta  100 - 1000 µL</t>
  </si>
  <si>
    <t>Transferpipeta  1000- 10000 µL</t>
  </si>
  <si>
    <t>500 μL</t>
  </si>
  <si>
    <t>1000 μL</t>
  </si>
  <si>
    <t>5000 μL</t>
  </si>
  <si>
    <t>10000 μL</t>
  </si>
  <si>
    <t>A temperatura del agua</t>
  </si>
  <si>
    <t>Temperature (°C)</t>
  </si>
  <si>
    <t>input</t>
  </si>
  <si>
    <t>result</t>
  </si>
  <si>
    <t>x</t>
  </si>
  <si>
    <t>y</t>
  </si>
  <si>
    <t>Values</t>
  </si>
  <si>
    <t>x1</t>
  </si>
  <si>
    <t>x2</t>
  </si>
  <si>
    <t>y1</t>
  </si>
  <si>
    <t>y2</t>
  </si>
  <si>
    <t>q11</t>
  </si>
  <si>
    <t>q12</t>
  </si>
  <si>
    <t>q21</t>
  </si>
  <si>
    <t>q22</t>
  </si>
  <si>
    <r>
      <t xml:space="preserve">                                                      </t>
    </r>
    <r>
      <rPr>
        <b/>
        <sz val="11"/>
        <color theme="1"/>
        <rFont val="Calibri"/>
        <family val="2"/>
        <scheme val="minor"/>
      </rPr>
      <t>Presión del aire ( hPa)</t>
    </r>
    <r>
      <rPr>
        <sz val="11"/>
        <color theme="1"/>
        <rFont val="Calibri"/>
        <family val="2"/>
        <scheme val="minor"/>
      </rPr>
      <t xml:space="preserve">
</t>
    </r>
  </si>
  <si>
    <t>Versión: 04</t>
  </si>
  <si>
    <t>Fecha:</t>
  </si>
  <si>
    <t>TRD:</t>
  </si>
  <si>
    <t>Dep</t>
  </si>
  <si>
    <t>Serie</t>
  </si>
  <si>
    <t>Subserie</t>
  </si>
  <si>
    <t>Tipo Documental</t>
  </si>
  <si>
    <t>Nº. Cons</t>
  </si>
  <si>
    <t>Revisó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</si>
</sst>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20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8"/>
      <color indexed="81"/>
      <name val="Tahoma"/>
      <family val="2"/>
    </font>
    <font>
      <sz val="10"/>
      <color indexed="81"/>
      <name val="Tahoma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bscript"/>
      <sz val="10"/>
      <color theme="1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b/>
      <sz val="10"/>
      <color theme="1"/>
      <name val="Calibri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sz val="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8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5" fontId="0" fillId="0" borderId="4" xfId="0" applyNumberFormat="1" applyBorder="1" applyAlignment="1">
      <alignment horizontal="center"/>
    </xf>
    <xf numFmtId="0" fontId="3" fillId="0" borderId="0" xfId="0" applyFont="1" applyAlignment="1" applyProtection="1">
      <alignment horizontal="center" vertical="center"/>
      <protection locked="0"/>
    </xf>
    <xf numFmtId="0" fontId="8" fillId="0" borderId="0" xfId="0" applyFont="1"/>
    <xf numFmtId="49" fontId="9" fillId="0" borderId="0" xfId="0" applyNumberFormat="1" applyFont="1" applyAlignment="1">
      <alignment wrapText="1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0" fillId="3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4" fontId="11" fillId="0" borderId="4" xfId="0" applyNumberFormat="1" applyFont="1" applyBorder="1" applyAlignment="1" applyProtection="1">
      <alignment horizontal="center" vertical="center"/>
      <protection locked="0"/>
    </xf>
    <xf numFmtId="164" fontId="11" fillId="0" borderId="4" xfId="0" applyNumberFormat="1" applyFont="1" applyBorder="1" applyAlignment="1">
      <alignment horizontal="center" vertical="center"/>
    </xf>
    <xf numFmtId="0" fontId="11" fillId="4" borderId="7" xfId="0" applyFont="1" applyFill="1" applyBorder="1" applyAlignment="1" applyProtection="1">
      <alignment vertical="center"/>
      <protection locked="0"/>
    </xf>
    <xf numFmtId="0" fontId="11" fillId="4" borderId="12" xfId="0" applyFont="1" applyFill="1" applyBorder="1" applyAlignment="1" applyProtection="1">
      <alignment vertical="center"/>
      <protection locked="0"/>
    </xf>
    <xf numFmtId="0" fontId="11" fillId="4" borderId="11" xfId="0" applyFont="1" applyFill="1" applyBorder="1" applyAlignment="1" applyProtection="1">
      <alignment vertical="center"/>
      <protection locked="0"/>
    </xf>
    <xf numFmtId="0" fontId="11" fillId="4" borderId="1" xfId="0" applyFont="1" applyFill="1" applyBorder="1" applyAlignment="1" applyProtection="1">
      <alignment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0" fillId="5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top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10" fillId="6" borderId="6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0" fillId="0" borderId="9" xfId="0" applyBorder="1"/>
    <xf numFmtId="0" fontId="17" fillId="0" borderId="14" xfId="0" applyFont="1" applyBorder="1" applyAlignment="1">
      <alignment horizontal="center" vertical="top"/>
    </xf>
    <xf numFmtId="0" fontId="0" fillId="0" borderId="17" xfId="0" applyBorder="1"/>
    <xf numFmtId="0" fontId="0" fillId="0" borderId="6" xfId="0" applyBorder="1"/>
    <xf numFmtId="0" fontId="0" fillId="0" borderId="21" xfId="0" applyBorder="1"/>
    <xf numFmtId="0" fontId="17" fillId="0" borderId="22" xfId="0" applyFont="1" applyBorder="1" applyAlignment="1">
      <alignment horizontal="center" vertical="top"/>
    </xf>
    <xf numFmtId="0" fontId="17" fillId="0" borderId="16" xfId="0" applyFont="1" applyBorder="1" applyAlignment="1">
      <alignment horizontal="center" vertical="top"/>
    </xf>
    <xf numFmtId="0" fontId="0" fillId="0" borderId="20" xfId="0" applyBorder="1"/>
    <xf numFmtId="0" fontId="0" fillId="0" borderId="25" xfId="0" applyBorder="1"/>
    <xf numFmtId="0" fontId="0" fillId="0" borderId="14" xfId="0" applyBorder="1"/>
    <xf numFmtId="0" fontId="0" fillId="0" borderId="26" xfId="0" applyBorder="1"/>
    <xf numFmtId="0" fontId="17" fillId="0" borderId="27" xfId="0" applyFont="1" applyBorder="1" applyAlignment="1">
      <alignment horizontal="center" vertical="top"/>
    </xf>
    <xf numFmtId="0" fontId="17" fillId="0" borderId="28" xfId="0" applyFont="1" applyBorder="1" applyAlignment="1">
      <alignment horizontal="center" vertical="top"/>
    </xf>
    <xf numFmtId="0" fontId="17" fillId="0" borderId="18" xfId="0" applyFont="1" applyBorder="1" applyAlignment="1">
      <alignment horizontal="center" vertical="top"/>
    </xf>
    <xf numFmtId="164" fontId="0" fillId="0" borderId="0" xfId="0" applyNumberFormat="1"/>
    <xf numFmtId="0" fontId="11" fillId="0" borderId="4" xfId="0" applyFont="1" applyBorder="1" applyAlignment="1" applyProtection="1">
      <alignment horizontal="center" vertical="center"/>
      <protection locked="0"/>
    </xf>
    <xf numFmtId="0" fontId="13" fillId="4" borderId="0" xfId="0" applyFont="1" applyFill="1" applyAlignment="1">
      <alignment horizontal="left" vertical="center"/>
    </xf>
    <xf numFmtId="0" fontId="13" fillId="4" borderId="13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/>
    <xf numFmtId="0" fontId="13" fillId="4" borderId="0" xfId="0" applyFont="1" applyFill="1" applyBorder="1" applyAlignment="1">
      <alignment horizontal="left" vertical="center"/>
    </xf>
    <xf numFmtId="0" fontId="13" fillId="4" borderId="10" xfId="0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left" vertical="center"/>
    </xf>
    <xf numFmtId="0" fontId="18" fillId="0" borderId="2" xfId="0" applyFont="1" applyFill="1" applyBorder="1" applyAlignment="1"/>
    <xf numFmtId="0" fontId="3" fillId="0" borderId="10" xfId="0" applyFont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/>
    </xf>
    <xf numFmtId="164" fontId="11" fillId="0" borderId="4" xfId="0" applyNumberFormat="1" applyFont="1" applyBorder="1" applyAlignment="1">
      <alignment horizontal="center" vertical="center"/>
    </xf>
    <xf numFmtId="0" fontId="11" fillId="4" borderId="0" xfId="0" applyFont="1" applyFill="1" applyAlignment="1" applyProtection="1">
      <alignment horizontal="center" vertical="center"/>
      <protection locked="0"/>
    </xf>
    <xf numFmtId="0" fontId="11" fillId="4" borderId="13" xfId="0" applyFont="1" applyFill="1" applyBorder="1" applyAlignment="1" applyProtection="1">
      <alignment horizontal="center" vertical="center"/>
      <protection locked="0"/>
    </xf>
    <xf numFmtId="0" fontId="10" fillId="5" borderId="4" xfId="0" applyFont="1" applyFill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/>
      <protection locked="0"/>
    </xf>
    <xf numFmtId="0" fontId="10" fillId="5" borderId="7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0" fillId="7" borderId="8" xfId="0" applyFont="1" applyFill="1" applyBorder="1" applyAlignment="1">
      <alignment horizontal="center" vertical="center"/>
    </xf>
    <xf numFmtId="0" fontId="10" fillId="7" borderId="9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3" fillId="6" borderId="4" xfId="0" applyFont="1" applyFill="1" applyBorder="1" applyAlignment="1" applyProtection="1">
      <alignment horizontal="center" vertical="center"/>
      <protection locked="0"/>
    </xf>
    <xf numFmtId="0" fontId="10" fillId="5" borderId="2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left" vertical="center"/>
    </xf>
    <xf numFmtId="0" fontId="13" fillId="4" borderId="13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0" xfId="0" applyFont="1" applyFill="1" applyBorder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8" fillId="0" borderId="4" xfId="0" applyNumberFormat="1" applyFont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3" fillId="5" borderId="5" xfId="0" applyFont="1" applyFill="1" applyBorder="1" applyAlignment="1" applyProtection="1">
      <alignment horizontal="center" vertical="center"/>
      <protection locked="0"/>
    </xf>
    <xf numFmtId="0" fontId="13" fillId="5" borderId="10" xfId="0" applyFont="1" applyFill="1" applyBorder="1" applyAlignment="1" applyProtection="1">
      <alignment horizontal="center" vertical="center"/>
      <protection locked="0"/>
    </xf>
    <xf numFmtId="0" fontId="13" fillId="5" borderId="6" xfId="0" applyFont="1" applyFill="1" applyBorder="1" applyAlignment="1" applyProtection="1">
      <alignment horizontal="center" vertical="center"/>
      <protection locked="0"/>
    </xf>
    <xf numFmtId="0" fontId="10" fillId="5" borderId="5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3" fillId="5" borderId="4" xfId="0" applyFont="1" applyFill="1" applyBorder="1" applyAlignment="1" applyProtection="1">
      <alignment horizontal="center" vertical="center"/>
      <protection locked="0"/>
    </xf>
    <xf numFmtId="0" fontId="10" fillId="5" borderId="6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10" fillId="7" borderId="7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horizontal="center" vertical="top"/>
    </xf>
    <xf numFmtId="0" fontId="10" fillId="6" borderId="6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wrapText="1"/>
    </xf>
    <xf numFmtId="0" fontId="0" fillId="0" borderId="19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9" xfId="0" applyBorder="1" applyAlignment="1">
      <alignment horizontal="left" vertical="top" wrapText="1"/>
    </xf>
    <xf numFmtId="0" fontId="17" fillId="0" borderId="23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17" fillId="0" borderId="4" xfId="0" applyFont="1" applyBorder="1" applyAlignment="1">
      <alignment horizont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EFDA"/>
      <color rgb="FFA9D08E"/>
      <color rgb="FFFFFFCC"/>
      <color rgb="FF61FFA8"/>
      <color rgb="FF4BA5FF"/>
      <color rgb="FF33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454218</xdr:colOff>
      <xdr:row>0</xdr:row>
      <xdr:rowOff>33770</xdr:rowOff>
    </xdr:from>
    <xdr:to>
      <xdr:col>2</xdr:col>
      <xdr:colOff>669638</xdr:colOff>
      <xdr:row>3</xdr:row>
      <xdr:rowOff>99116</xdr:rowOff>
    </xdr:to>
    <xdr:pic>
      <xdr:nvPicPr>
        <xdr:cNvPr id="5" name="Imagen 3">
          <a:extLst>
            <a:ext uri="{FF2B5EF4-FFF2-40B4-BE49-F238E27FC236}">
              <a16:creationId xmlns:a16="http://schemas.microsoft.com/office/drawing/2014/main" id="{843C021E-9A4D-428D-9126-AF7A0FED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0445" y="33770"/>
          <a:ext cx="1462329" cy="631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C8925-2BAC-4CF8-ACD6-B2D4BEB40EB6}">
  <dimension ref="A1:AA41"/>
  <sheetViews>
    <sheetView tabSelected="1" view="pageBreakPreview" zoomScale="110" zoomScaleNormal="90" zoomScaleSheetLayoutView="110" workbookViewId="0">
      <selection activeCell="Q10" sqref="Q10"/>
    </sheetView>
  </sheetViews>
  <sheetFormatPr baseColWidth="10" defaultColWidth="10.81640625" defaultRowHeight="14.5" x14ac:dyDescent="0.35"/>
  <cols>
    <col min="2" max="2" width="17.81640625" customWidth="1"/>
    <col min="3" max="3" width="14.453125" customWidth="1"/>
    <col min="5" max="5" width="9.1796875" customWidth="1"/>
    <col min="6" max="6" width="10.1796875" customWidth="1"/>
    <col min="7" max="7" width="20" customWidth="1"/>
    <col min="8" max="8" width="19.81640625" customWidth="1"/>
    <col min="10" max="10" width="13.1796875" customWidth="1"/>
    <col min="15" max="15" width="3.54296875" customWidth="1"/>
  </cols>
  <sheetData>
    <row r="1" spans="1:23" ht="15.5" x14ac:dyDescent="0.35">
      <c r="A1" s="117"/>
      <c r="B1" s="90"/>
      <c r="C1" s="91"/>
      <c r="D1" s="86" t="s">
        <v>30</v>
      </c>
      <c r="E1" s="86"/>
      <c r="F1" s="86"/>
      <c r="G1" s="86"/>
      <c r="H1" s="86"/>
      <c r="I1" s="86"/>
      <c r="J1" s="86"/>
      <c r="K1" s="86"/>
      <c r="L1" s="86"/>
      <c r="M1" s="86"/>
      <c r="N1" s="86"/>
      <c r="O1" s="87"/>
      <c r="P1" s="7"/>
      <c r="Q1" s="7"/>
      <c r="R1" s="7"/>
      <c r="S1" s="7"/>
      <c r="T1" s="7"/>
      <c r="U1" s="7"/>
      <c r="V1" s="7"/>
      <c r="W1" s="7"/>
    </row>
    <row r="2" spans="1:23" x14ac:dyDescent="0.35">
      <c r="A2" s="117"/>
      <c r="B2" s="90"/>
      <c r="C2" s="91"/>
      <c r="D2" s="86" t="s">
        <v>31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7"/>
      <c r="P2" s="6"/>
      <c r="Q2" s="6"/>
      <c r="R2" s="6"/>
      <c r="S2" s="6"/>
      <c r="T2" s="6"/>
      <c r="U2" s="6"/>
      <c r="V2" s="6"/>
      <c r="W2" s="6"/>
    </row>
    <row r="3" spans="1:23" x14ac:dyDescent="0.35">
      <c r="A3" s="117"/>
      <c r="B3" s="90"/>
      <c r="C3" s="91"/>
      <c r="D3" s="48" t="s">
        <v>91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9"/>
      <c r="P3" s="6"/>
      <c r="Q3" s="6"/>
      <c r="R3" s="6"/>
      <c r="S3" s="6"/>
      <c r="T3" s="6"/>
      <c r="U3" s="6"/>
      <c r="V3" s="6"/>
      <c r="W3" s="6"/>
    </row>
    <row r="4" spans="1:23" x14ac:dyDescent="0.35">
      <c r="A4" s="117"/>
      <c r="B4" s="90"/>
      <c r="C4" s="92"/>
      <c r="D4" s="88" t="s">
        <v>92</v>
      </c>
      <c r="E4" s="88"/>
      <c r="F4" s="89"/>
      <c r="G4" s="89"/>
      <c r="H4" s="89"/>
      <c r="I4" s="89"/>
      <c r="J4" s="89"/>
      <c r="K4" s="89"/>
      <c r="L4" s="89"/>
      <c r="M4" s="89"/>
      <c r="N4" s="89"/>
      <c r="O4" s="87"/>
      <c r="P4" s="6"/>
      <c r="Q4" s="6"/>
      <c r="R4" s="6"/>
      <c r="S4" s="6"/>
      <c r="T4" s="6"/>
      <c r="U4" s="6"/>
      <c r="V4" s="6"/>
      <c r="W4" s="6"/>
    </row>
    <row r="5" spans="1:23" x14ac:dyDescent="0.35">
      <c r="A5" s="118"/>
      <c r="B5" s="60"/>
      <c r="C5" s="52"/>
      <c r="D5" s="50"/>
      <c r="E5" s="50"/>
      <c r="F5" s="57"/>
      <c r="G5" s="57"/>
      <c r="H5" s="58"/>
      <c r="I5" s="58"/>
      <c r="J5" s="58"/>
      <c r="K5" s="58"/>
      <c r="L5" s="58"/>
      <c r="M5" s="58"/>
      <c r="N5" s="58"/>
      <c r="O5" s="58"/>
      <c r="P5" s="6"/>
      <c r="Q5" s="6"/>
      <c r="R5" s="6"/>
      <c r="S5" s="6"/>
      <c r="T5" s="6"/>
      <c r="U5" s="6"/>
      <c r="V5" s="6"/>
      <c r="W5" s="6"/>
    </row>
    <row r="6" spans="1:23" x14ac:dyDescent="0.35">
      <c r="A6" s="117"/>
      <c r="B6" s="61" t="s">
        <v>93</v>
      </c>
      <c r="C6" s="53" t="s">
        <v>94</v>
      </c>
      <c r="D6" s="53" t="s">
        <v>95</v>
      </c>
      <c r="E6" s="54" t="s">
        <v>96</v>
      </c>
      <c r="F6" s="54" t="s">
        <v>97</v>
      </c>
      <c r="G6" s="54" t="s">
        <v>98</v>
      </c>
      <c r="H6" s="56"/>
      <c r="I6" s="56"/>
      <c r="J6" s="56"/>
      <c r="K6" s="56"/>
      <c r="L6" s="56"/>
      <c r="M6" s="56"/>
      <c r="N6" s="56"/>
      <c r="O6" s="49"/>
      <c r="P6" s="6"/>
      <c r="Q6" s="6"/>
      <c r="R6" s="6"/>
      <c r="S6" s="6"/>
      <c r="T6" s="6"/>
      <c r="U6" s="6"/>
      <c r="V6" s="6"/>
      <c r="W6" s="6"/>
    </row>
    <row r="7" spans="1:23" ht="15.5" x14ac:dyDescent="0.35">
      <c r="A7" s="117"/>
      <c r="B7" s="62"/>
      <c r="C7" s="59"/>
      <c r="D7" s="59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6"/>
      <c r="Q7" s="6"/>
      <c r="R7" s="6"/>
      <c r="S7" s="6"/>
      <c r="T7" s="6"/>
      <c r="U7" s="6"/>
      <c r="V7" s="6"/>
      <c r="W7" s="6"/>
    </row>
    <row r="8" spans="1:23" x14ac:dyDescent="0.35">
      <c r="A8" s="118"/>
      <c r="B8" s="60"/>
      <c r="C8" s="60"/>
      <c r="D8" s="57"/>
      <c r="E8" s="50"/>
      <c r="F8" s="50"/>
      <c r="G8" s="50"/>
      <c r="H8" s="50"/>
      <c r="I8" s="50"/>
      <c r="J8" s="50"/>
      <c r="K8" s="50"/>
      <c r="L8" s="50"/>
      <c r="M8" s="50"/>
      <c r="N8" s="50"/>
      <c r="O8" s="51"/>
      <c r="P8" s="6"/>
      <c r="Q8" s="6"/>
      <c r="R8" s="6"/>
      <c r="S8" s="6"/>
      <c r="T8" s="6"/>
      <c r="U8" s="6"/>
      <c r="V8" s="6"/>
      <c r="W8" s="6"/>
    </row>
    <row r="9" spans="1:23" x14ac:dyDescent="0.35">
      <c r="A9" s="117"/>
      <c r="B9" s="76" t="s">
        <v>10</v>
      </c>
      <c r="C9" s="77"/>
      <c r="D9" s="77"/>
      <c r="E9" s="78"/>
      <c r="F9" s="78"/>
      <c r="G9" s="78"/>
      <c r="H9" s="78"/>
      <c r="I9" s="68" t="s">
        <v>0</v>
      </c>
      <c r="J9" s="68"/>
      <c r="K9" s="19" t="s">
        <v>1</v>
      </c>
      <c r="L9" s="68" t="s">
        <v>2</v>
      </c>
      <c r="M9" s="68"/>
      <c r="N9" s="68" t="s">
        <v>3</v>
      </c>
      <c r="O9" s="68"/>
    </row>
    <row r="10" spans="1:23" x14ac:dyDescent="0.35">
      <c r="A10" s="117"/>
      <c r="B10" s="130" t="s">
        <v>8</v>
      </c>
      <c r="C10" s="131"/>
      <c r="D10" s="131"/>
      <c r="E10" s="131"/>
      <c r="F10" s="132" t="s">
        <v>9</v>
      </c>
      <c r="G10" s="133"/>
      <c r="H10" s="134"/>
      <c r="I10" s="68" t="s">
        <v>4</v>
      </c>
      <c r="J10" s="68"/>
      <c r="K10" s="8"/>
      <c r="L10" s="69"/>
      <c r="M10" s="69"/>
      <c r="N10" s="69"/>
      <c r="O10" s="69"/>
    </row>
    <row r="11" spans="1:23" x14ac:dyDescent="0.35">
      <c r="A11" s="117"/>
      <c r="B11" s="130"/>
      <c r="C11" s="131"/>
      <c r="D11" s="131"/>
      <c r="E11" s="131"/>
      <c r="F11" s="135"/>
      <c r="G11" s="136"/>
      <c r="H11" s="137"/>
      <c r="I11" s="68" t="s">
        <v>5</v>
      </c>
      <c r="J11" s="68"/>
      <c r="K11" s="8"/>
      <c r="L11" s="69"/>
      <c r="M11" s="69"/>
      <c r="N11" s="69"/>
      <c r="O11" s="69"/>
    </row>
    <row r="12" spans="1:23" x14ac:dyDescent="0.35">
      <c r="A12" s="117"/>
      <c r="B12" s="75"/>
      <c r="C12" s="69"/>
      <c r="D12" s="69"/>
      <c r="E12" s="69"/>
      <c r="F12" s="74"/>
      <c r="G12" s="113"/>
      <c r="H12" s="75"/>
      <c r="I12" s="68" t="s">
        <v>6</v>
      </c>
      <c r="J12" s="68"/>
      <c r="K12" s="8"/>
      <c r="L12" s="69"/>
      <c r="M12" s="69"/>
      <c r="N12" s="69"/>
      <c r="O12" s="69"/>
    </row>
    <row r="13" spans="1:23" ht="6.75" customHeight="1" x14ac:dyDescent="0.35">
      <c r="A13" s="117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</row>
    <row r="14" spans="1:23" ht="22.5" customHeight="1" x14ac:dyDescent="0.35">
      <c r="A14" s="117"/>
      <c r="B14" s="119" t="s">
        <v>11</v>
      </c>
      <c r="C14" s="120"/>
      <c r="D14" s="120"/>
      <c r="E14" s="121"/>
      <c r="F14" s="107" t="s">
        <v>12</v>
      </c>
      <c r="G14" s="109"/>
      <c r="H14" s="19" t="s">
        <v>7</v>
      </c>
      <c r="I14" s="84" t="s">
        <v>3</v>
      </c>
      <c r="J14" s="22" t="s">
        <v>47</v>
      </c>
      <c r="K14" s="22" t="s">
        <v>48</v>
      </c>
      <c r="L14" s="68" t="s">
        <v>36</v>
      </c>
      <c r="M14" s="68" t="s">
        <v>23</v>
      </c>
      <c r="N14" s="70" t="s">
        <v>29</v>
      </c>
      <c r="O14" s="71"/>
    </row>
    <row r="15" spans="1:23" x14ac:dyDescent="0.35">
      <c r="A15" s="117"/>
      <c r="B15" s="122"/>
      <c r="C15" s="123"/>
      <c r="D15" s="123"/>
      <c r="E15" s="76"/>
      <c r="F15" s="126" t="s">
        <v>18</v>
      </c>
      <c r="G15" s="127"/>
      <c r="H15" s="10"/>
      <c r="I15" s="85"/>
      <c r="J15" s="23" t="s">
        <v>45</v>
      </c>
      <c r="K15" s="24" t="s">
        <v>49</v>
      </c>
      <c r="L15" s="68"/>
      <c r="M15" s="68"/>
      <c r="N15" s="72"/>
      <c r="O15" s="73"/>
    </row>
    <row r="16" spans="1:23" x14ac:dyDescent="0.35">
      <c r="A16" s="117"/>
      <c r="B16" s="113"/>
      <c r="C16" s="113"/>
      <c r="D16" s="113"/>
      <c r="E16" s="75"/>
      <c r="F16" s="74"/>
      <c r="G16" s="75"/>
      <c r="H16" s="8"/>
      <c r="I16" s="8"/>
      <c r="J16" s="11"/>
      <c r="K16" s="11"/>
      <c r="L16" s="11"/>
      <c r="M16" s="11"/>
      <c r="N16" s="74"/>
      <c r="O16" s="75"/>
    </row>
    <row r="17" spans="1:27" ht="7.5" customHeight="1" x14ac:dyDescent="0.35">
      <c r="A17" s="117"/>
      <c r="B17" s="141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5" customHeight="1" x14ac:dyDescent="0.35">
      <c r="A18" s="117"/>
      <c r="B18" s="116" t="s">
        <v>13</v>
      </c>
      <c r="C18" s="68" t="s">
        <v>26</v>
      </c>
      <c r="D18" s="68"/>
      <c r="E18" s="128" t="s">
        <v>43</v>
      </c>
      <c r="F18" s="129"/>
      <c r="G18" s="107" t="s">
        <v>14</v>
      </c>
      <c r="H18" s="108"/>
      <c r="I18" s="108"/>
      <c r="J18" s="108"/>
      <c r="K18" s="109"/>
      <c r="L18" s="104" t="s">
        <v>15</v>
      </c>
      <c r="M18" s="105"/>
      <c r="N18" s="105"/>
      <c r="O18" s="106"/>
    </row>
    <row r="19" spans="1:27" x14ac:dyDescent="0.35">
      <c r="A19" s="117"/>
      <c r="B19" s="116"/>
      <c r="C19" s="79" t="s">
        <v>16</v>
      </c>
      <c r="D19" s="81" t="s">
        <v>17</v>
      </c>
      <c r="E19" s="79" t="s">
        <v>35</v>
      </c>
      <c r="F19" s="81" t="s">
        <v>44</v>
      </c>
      <c r="G19" s="20" t="s">
        <v>32</v>
      </c>
      <c r="H19" s="21" t="s">
        <v>33</v>
      </c>
      <c r="I19" s="21" t="s">
        <v>16</v>
      </c>
      <c r="J19" s="83" t="s">
        <v>34</v>
      </c>
      <c r="K19" s="83"/>
      <c r="L19" s="83" t="s">
        <v>75</v>
      </c>
      <c r="M19" s="83"/>
      <c r="N19" s="83" t="s">
        <v>25</v>
      </c>
      <c r="O19" s="83"/>
    </row>
    <row r="20" spans="1:27" ht="15" x14ac:dyDescent="0.35">
      <c r="A20" s="117"/>
      <c r="B20" s="29" t="s">
        <v>19</v>
      </c>
      <c r="C20" s="80"/>
      <c r="D20" s="82"/>
      <c r="E20" s="80"/>
      <c r="F20" s="82"/>
      <c r="G20" s="19" t="s">
        <v>28</v>
      </c>
      <c r="H20" s="19" t="s">
        <v>37</v>
      </c>
      <c r="I20" s="19" t="s">
        <v>38</v>
      </c>
      <c r="J20" s="115" t="s">
        <v>39</v>
      </c>
      <c r="K20" s="115"/>
      <c r="L20" s="115" t="s">
        <v>40</v>
      </c>
      <c r="M20" s="115"/>
      <c r="N20" s="115" t="s">
        <v>41</v>
      </c>
      <c r="O20" s="115"/>
    </row>
    <row r="21" spans="1:27" x14ac:dyDescent="0.35">
      <c r="A21" s="117"/>
      <c r="B21" s="18"/>
      <c r="C21" s="8"/>
      <c r="D21" s="8"/>
      <c r="E21" s="8"/>
      <c r="F21" s="47"/>
      <c r="G21" s="12"/>
      <c r="H21" s="12"/>
      <c r="I21" s="13" t="str">
        <f>IF(H21="","",ABS(H21-G21))</f>
        <v/>
      </c>
      <c r="J21" s="95" t="str">
        <f>IF(I$21="","",(I21+(I21*(($F$21/$E$21)-($F$21/$L$16)))))</f>
        <v/>
      </c>
      <c r="K21" s="95"/>
      <c r="L21" s="95" t="str">
        <f>IF(J21="","",(J21/$E$21))</f>
        <v/>
      </c>
      <c r="M21" s="95"/>
      <c r="N21" s="95" t="str">
        <f>IF(L21="","",L21+($M$16*(20-C21)*L21))</f>
        <v/>
      </c>
      <c r="O21" s="95"/>
    </row>
    <row r="22" spans="1:27" x14ac:dyDescent="0.35">
      <c r="A22" s="117"/>
      <c r="B22" s="18"/>
      <c r="C22" s="8"/>
      <c r="D22" s="8"/>
      <c r="E22" s="8"/>
      <c r="F22" s="8"/>
      <c r="G22" s="12"/>
      <c r="H22" s="12"/>
      <c r="I22" s="13" t="str">
        <f>IF(H22="","",ABS(H22-G22))</f>
        <v/>
      </c>
      <c r="J22" s="95" t="str">
        <f>IF(I$22="","",(I22+(I22*(($F$22/$E$22)-($F$22/$L$16)))))</f>
        <v/>
      </c>
      <c r="K22" s="94"/>
      <c r="L22" s="95" t="str">
        <f>IF(J22="","",(J22/$E$22))</f>
        <v/>
      </c>
      <c r="M22" s="95"/>
      <c r="N22" s="95" t="str">
        <f>IF(L22="","",L22+($M$16*(20-C22)*L22))</f>
        <v/>
      </c>
      <c r="O22" s="95"/>
    </row>
    <row r="23" spans="1:27" x14ac:dyDescent="0.35">
      <c r="A23" s="117"/>
      <c r="B23" s="18"/>
      <c r="C23" s="8"/>
      <c r="D23" s="8"/>
      <c r="E23" s="8"/>
      <c r="F23" s="8"/>
      <c r="G23" s="12"/>
      <c r="H23" s="12"/>
      <c r="I23" s="13" t="str">
        <f>IF(H23="","",ABS(H23-G23))</f>
        <v/>
      </c>
      <c r="J23" s="95" t="str">
        <f>IF(I$23="","",(I23+(I23*(($F$23/$E$23)-($F$23/$L$16)))))</f>
        <v/>
      </c>
      <c r="K23" s="94"/>
      <c r="L23" s="95" t="str">
        <f>IF(J23="","",(J23/$E$23))</f>
        <v/>
      </c>
      <c r="M23" s="95"/>
      <c r="N23" s="95" t="str">
        <f t="shared" ref="N23:N29" si="0">IF(L23="","",L23+($M$16*(20-C23)*L23))</f>
        <v/>
      </c>
      <c r="O23" s="95"/>
    </row>
    <row r="24" spans="1:27" x14ac:dyDescent="0.35">
      <c r="A24" s="117"/>
      <c r="B24" s="18"/>
      <c r="C24" s="8"/>
      <c r="D24" s="8"/>
      <c r="E24" s="8"/>
      <c r="F24" s="8"/>
      <c r="G24" s="12"/>
      <c r="H24" s="12"/>
      <c r="I24" s="13" t="str">
        <f t="shared" ref="I24" si="1">IF(H24="","",ABS(H24-G24))</f>
        <v/>
      </c>
      <c r="J24" s="95" t="str">
        <f>IF(I$24="","",(I24+(I24*(($F$24/$E$24)-($F$24/$L$16)))))</f>
        <v/>
      </c>
      <c r="K24" s="94"/>
      <c r="L24" s="95" t="str">
        <f>IF(J24="","",(J24/$E$24))</f>
        <v/>
      </c>
      <c r="M24" s="95"/>
      <c r="N24" s="95" t="str">
        <f>IF(L24="","",L24+($M$16*(20-C24)*L24))</f>
        <v/>
      </c>
      <c r="O24" s="95"/>
    </row>
    <row r="25" spans="1:27" x14ac:dyDescent="0.35">
      <c r="A25" s="117"/>
      <c r="B25" s="18"/>
      <c r="C25" s="8"/>
      <c r="D25" s="8"/>
      <c r="E25" s="8"/>
      <c r="F25" s="8"/>
      <c r="G25" s="12"/>
      <c r="H25" s="12"/>
      <c r="I25" s="13" t="str">
        <f t="shared" ref="I25:I30" si="2">IF(H25="","",ABS(H25-G25))</f>
        <v/>
      </c>
      <c r="J25" s="95" t="str">
        <f>IF(I$25="","",(I25+(I25*(($F$25/$E$25)-($F$25/$L$16)))))</f>
        <v/>
      </c>
      <c r="K25" s="94"/>
      <c r="L25" s="95" t="str">
        <f>IF(J25="","",(J25/$E$25))</f>
        <v/>
      </c>
      <c r="M25" s="95"/>
      <c r="N25" s="95" t="str">
        <f t="shared" si="0"/>
        <v/>
      </c>
      <c r="O25" s="95"/>
    </row>
    <row r="26" spans="1:27" x14ac:dyDescent="0.35">
      <c r="A26" s="117"/>
      <c r="B26" s="18"/>
      <c r="C26" s="8"/>
      <c r="D26" s="8"/>
      <c r="E26" s="8"/>
      <c r="F26" s="8"/>
      <c r="G26" s="12"/>
      <c r="H26" s="12"/>
      <c r="I26" s="13" t="str">
        <f t="shared" si="2"/>
        <v/>
      </c>
      <c r="J26" s="95" t="str">
        <f>IF(I$26="","",(I26+(I26*(($F$26/$E$26)-($F$26/$L$16)))))</f>
        <v/>
      </c>
      <c r="K26" s="94"/>
      <c r="L26" s="95" t="str">
        <f>IF(J26="","",(J26/$E$26))</f>
        <v/>
      </c>
      <c r="M26" s="95"/>
      <c r="N26" s="95" t="str">
        <f t="shared" si="0"/>
        <v/>
      </c>
      <c r="O26" s="95"/>
    </row>
    <row r="27" spans="1:27" x14ac:dyDescent="0.35">
      <c r="A27" s="117"/>
      <c r="B27" s="18"/>
      <c r="C27" s="8"/>
      <c r="D27" s="8"/>
      <c r="E27" s="8"/>
      <c r="F27" s="8"/>
      <c r="G27" s="12"/>
      <c r="H27" s="12"/>
      <c r="I27" s="13" t="str">
        <f t="shared" si="2"/>
        <v/>
      </c>
      <c r="J27" s="93" t="str">
        <f>IF(I$27="","",(I27+(I27*(($F$27/$E$27)-($F$27/$L$16)))))</f>
        <v/>
      </c>
      <c r="K27" s="94"/>
      <c r="L27" s="95" t="str">
        <f>IF(J27="","",(J27/$E$27))</f>
        <v/>
      </c>
      <c r="M27" s="95"/>
      <c r="N27" s="95" t="str">
        <f t="shared" si="0"/>
        <v/>
      </c>
      <c r="O27" s="95"/>
    </row>
    <row r="28" spans="1:27" x14ac:dyDescent="0.35">
      <c r="A28" s="117"/>
      <c r="B28" s="18"/>
      <c r="C28" s="8"/>
      <c r="D28" s="8"/>
      <c r="E28" s="8"/>
      <c r="F28" s="8"/>
      <c r="G28" s="12"/>
      <c r="H28" s="12"/>
      <c r="I28" s="13" t="str">
        <f t="shared" si="2"/>
        <v/>
      </c>
      <c r="J28" s="93" t="str">
        <f t="shared" ref="J28:J30" si="3">IF(I$26="","",(I28+(I28*(($F$26/$E$26)-($F$26/$L$16)))))</f>
        <v/>
      </c>
      <c r="K28" s="94"/>
      <c r="L28" s="95" t="str">
        <f>IF(J28="","",(J28/$E$28))</f>
        <v/>
      </c>
      <c r="M28" s="95"/>
      <c r="N28" s="95" t="str">
        <f t="shared" si="0"/>
        <v/>
      </c>
      <c r="O28" s="95"/>
    </row>
    <row r="29" spans="1:27" x14ac:dyDescent="0.35">
      <c r="A29" s="117"/>
      <c r="B29" s="18"/>
      <c r="C29" s="8"/>
      <c r="D29" s="8"/>
      <c r="E29" s="8"/>
      <c r="F29" s="8"/>
      <c r="G29" s="12"/>
      <c r="H29" s="12"/>
      <c r="I29" s="13" t="str">
        <f t="shared" si="2"/>
        <v/>
      </c>
      <c r="J29" s="93" t="str">
        <f t="shared" si="3"/>
        <v/>
      </c>
      <c r="K29" s="94"/>
      <c r="L29" s="95" t="str">
        <f>IF(J29="","",(J29/$E$29))</f>
        <v/>
      </c>
      <c r="M29" s="95"/>
      <c r="N29" s="95" t="str">
        <f t="shared" si="0"/>
        <v/>
      </c>
      <c r="O29" s="95"/>
    </row>
    <row r="30" spans="1:27" x14ac:dyDescent="0.35">
      <c r="A30" s="117"/>
      <c r="B30" s="18"/>
      <c r="C30" s="8"/>
      <c r="D30" s="8"/>
      <c r="E30" s="8"/>
      <c r="F30" s="8"/>
      <c r="G30" s="12"/>
      <c r="H30" s="12"/>
      <c r="I30" s="13" t="str">
        <f t="shared" si="2"/>
        <v/>
      </c>
      <c r="J30" s="93" t="str">
        <f t="shared" si="3"/>
        <v/>
      </c>
      <c r="K30" s="94"/>
      <c r="L30" s="95" t="str">
        <f>IF(J30="","",(J30/$E$30))</f>
        <v/>
      </c>
      <c r="M30" s="95"/>
      <c r="N30" s="95" t="str">
        <f>IF(L30="","",L30+($M$16*(20-C30)*L30))</f>
        <v/>
      </c>
      <c r="O30" s="95"/>
    </row>
    <row r="31" spans="1:27" x14ac:dyDescent="0.35">
      <c r="A31" s="117"/>
      <c r="B31" s="30" t="s">
        <v>22</v>
      </c>
      <c r="C31" s="11" t="str">
        <f>IF(C21="","",AVERAGE(C21:C30))</f>
        <v/>
      </c>
      <c r="D31" s="11" t="str">
        <f>IF(D21="","",AVERAGE(D21:D30))</f>
        <v/>
      </c>
      <c r="E31" s="124"/>
      <c r="F31" s="125"/>
      <c r="G31" s="125"/>
      <c r="H31" s="125"/>
      <c r="I31" s="125"/>
      <c r="J31" s="125"/>
      <c r="K31" s="64" t="s">
        <v>22</v>
      </c>
      <c r="L31" s="64"/>
      <c r="M31" s="64"/>
      <c r="N31" s="95" t="str">
        <f>IF(N21="","",AVERAGE(N21:N30))</f>
        <v/>
      </c>
      <c r="O31" s="95"/>
    </row>
    <row r="32" spans="1:27" x14ac:dyDescent="0.35">
      <c r="A32" s="117"/>
      <c r="B32" s="66"/>
      <c r="C32" s="66"/>
      <c r="D32" s="66"/>
      <c r="E32" s="66"/>
      <c r="F32" s="66"/>
      <c r="G32" s="66"/>
      <c r="H32" s="66"/>
      <c r="I32" s="66"/>
      <c r="J32" s="67"/>
      <c r="K32" s="64" t="s">
        <v>24</v>
      </c>
      <c r="L32" s="64"/>
      <c r="M32" s="64"/>
      <c r="N32" s="65" t="str">
        <f>IFERROR(_xlfn.STDEV.S(N21:O30),"")</f>
        <v/>
      </c>
      <c r="O32" s="65"/>
    </row>
    <row r="33" spans="1:15" x14ac:dyDescent="0.35">
      <c r="A33" s="117"/>
      <c r="B33" s="66"/>
      <c r="C33" s="66"/>
      <c r="D33" s="66"/>
      <c r="E33" s="66"/>
      <c r="F33" s="66"/>
      <c r="G33" s="66"/>
      <c r="H33" s="66"/>
      <c r="I33" s="66"/>
      <c r="J33" s="67"/>
      <c r="K33" s="63" t="s">
        <v>46</v>
      </c>
      <c r="L33" s="64"/>
      <c r="M33" s="64"/>
      <c r="N33" s="65" t="str">
        <f>IF(B21="","",(AVERAGE(B21:B30)-N31))</f>
        <v/>
      </c>
      <c r="O33" s="65"/>
    </row>
    <row r="34" spans="1:15" ht="11.25" customHeight="1" x14ac:dyDescent="0.35">
      <c r="A34" s="117"/>
      <c r="B34" s="138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40"/>
    </row>
    <row r="35" spans="1:15" x14ac:dyDescent="0.35">
      <c r="A35" s="117"/>
      <c r="B35" s="109" t="s">
        <v>27</v>
      </c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5" x14ac:dyDescent="0.35">
      <c r="A36" s="117"/>
      <c r="B36" s="109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</row>
    <row r="37" spans="1:15" x14ac:dyDescent="0.35">
      <c r="A37" s="117"/>
      <c r="B37" s="109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</row>
    <row r="38" spans="1:15" x14ac:dyDescent="0.35">
      <c r="A38" s="117"/>
      <c r="B38" s="114"/>
      <c r="C38" s="114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</row>
    <row r="39" spans="1:15" x14ac:dyDescent="0.35">
      <c r="A39" s="117"/>
      <c r="B39" s="110" t="s">
        <v>99</v>
      </c>
      <c r="C39" s="14"/>
      <c r="D39" s="15"/>
      <c r="E39" s="15"/>
      <c r="F39" s="15"/>
      <c r="G39" s="15"/>
      <c r="H39" s="15"/>
      <c r="I39" s="96" t="s">
        <v>42</v>
      </c>
      <c r="J39" s="98"/>
      <c r="K39" s="99"/>
      <c r="L39" s="99"/>
      <c r="M39" s="99"/>
      <c r="N39" s="99"/>
      <c r="O39" s="100"/>
    </row>
    <row r="40" spans="1:15" x14ac:dyDescent="0.35">
      <c r="A40" s="117"/>
      <c r="B40" s="111"/>
      <c r="C40" s="16"/>
      <c r="D40" s="17"/>
      <c r="E40" s="17"/>
      <c r="F40" s="17"/>
      <c r="G40" s="17"/>
      <c r="H40" s="17"/>
      <c r="I40" s="97"/>
      <c r="J40" s="101"/>
      <c r="K40" s="102"/>
      <c r="L40" s="102"/>
      <c r="M40" s="102"/>
      <c r="N40" s="102"/>
      <c r="O40" s="103"/>
    </row>
    <row r="41" spans="1:15" x14ac:dyDescent="0.35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</sheetData>
  <protectedRanges>
    <protectedRange algorithmName="SHA-512" hashValue="sqsXWIy+XQVaMoVc+VmZzjDrRWq3hzUE8ZGqy3Ix1ZSeNIYuV7uvgdWdbw8L/1G5ExfaGut8k1F7yjjD6BeXfQ==" saltValue="9LMptCxO3SIiiCWIGBhrvw==" spinCount="100000" sqref="C39:C40" name="ReviApro_1"/>
  </protectedRanges>
  <mergeCells count="95">
    <mergeCell ref="A1:A40"/>
    <mergeCell ref="B14:E15"/>
    <mergeCell ref="E31:J31"/>
    <mergeCell ref="E19:E20"/>
    <mergeCell ref="F14:G14"/>
    <mergeCell ref="F15:G15"/>
    <mergeCell ref="F16:G16"/>
    <mergeCell ref="E18:F18"/>
    <mergeCell ref="J23:K23"/>
    <mergeCell ref="B10:E11"/>
    <mergeCell ref="B12:E12"/>
    <mergeCell ref="F10:H11"/>
    <mergeCell ref="F12:H12"/>
    <mergeCell ref="B34:O34"/>
    <mergeCell ref="B13:O13"/>
    <mergeCell ref="B17:O17"/>
    <mergeCell ref="L24:M24"/>
    <mergeCell ref="N24:O24"/>
    <mergeCell ref="J25:K25"/>
    <mergeCell ref="L25:M25"/>
    <mergeCell ref="N25:O25"/>
    <mergeCell ref="J22:K22"/>
    <mergeCell ref="L22:M22"/>
    <mergeCell ref="N22:O22"/>
    <mergeCell ref="B16:E16"/>
    <mergeCell ref="B38:O38"/>
    <mergeCell ref="N23:O23"/>
    <mergeCell ref="L19:M19"/>
    <mergeCell ref="N19:O19"/>
    <mergeCell ref="J20:K20"/>
    <mergeCell ref="L20:M20"/>
    <mergeCell ref="N20:O20"/>
    <mergeCell ref="J21:K21"/>
    <mergeCell ref="L21:M21"/>
    <mergeCell ref="N21:O21"/>
    <mergeCell ref="B18:B19"/>
    <mergeCell ref="C18:D18"/>
    <mergeCell ref="I39:I40"/>
    <mergeCell ref="J39:O40"/>
    <mergeCell ref="L18:O18"/>
    <mergeCell ref="G18:K18"/>
    <mergeCell ref="B35:B37"/>
    <mergeCell ref="B39:B40"/>
    <mergeCell ref="C35:O37"/>
    <mergeCell ref="N29:O29"/>
    <mergeCell ref="J26:K26"/>
    <mergeCell ref="L26:M26"/>
    <mergeCell ref="N26:O26"/>
    <mergeCell ref="J27:K27"/>
    <mergeCell ref="L27:M27"/>
    <mergeCell ref="N27:O27"/>
    <mergeCell ref="J24:K24"/>
    <mergeCell ref="L23:M23"/>
    <mergeCell ref="D1:O1"/>
    <mergeCell ref="D2:O2"/>
    <mergeCell ref="D4:O4"/>
    <mergeCell ref="B1:C4"/>
    <mergeCell ref="K32:M32"/>
    <mergeCell ref="N32:O32"/>
    <mergeCell ref="J30:K30"/>
    <mergeCell ref="L30:M30"/>
    <mergeCell ref="N30:O30"/>
    <mergeCell ref="K31:M31"/>
    <mergeCell ref="N31:O31"/>
    <mergeCell ref="J28:K28"/>
    <mergeCell ref="L28:M28"/>
    <mergeCell ref="N28:O28"/>
    <mergeCell ref="J29:K29"/>
    <mergeCell ref="L29:M29"/>
    <mergeCell ref="C19:C20"/>
    <mergeCell ref="D19:D20"/>
    <mergeCell ref="J19:K19"/>
    <mergeCell ref="I14:I15"/>
    <mergeCell ref="F19:F20"/>
    <mergeCell ref="N16:O16"/>
    <mergeCell ref="B9:H9"/>
    <mergeCell ref="I9:J9"/>
    <mergeCell ref="L9:M9"/>
    <mergeCell ref="N9:O9"/>
    <mergeCell ref="B6:B7"/>
    <mergeCell ref="K33:M33"/>
    <mergeCell ref="N33:O33"/>
    <mergeCell ref="B32:J33"/>
    <mergeCell ref="I10:J10"/>
    <mergeCell ref="L10:M10"/>
    <mergeCell ref="N10:O10"/>
    <mergeCell ref="I11:J11"/>
    <mergeCell ref="L11:M11"/>
    <mergeCell ref="N11:O11"/>
    <mergeCell ref="I12:J12"/>
    <mergeCell ref="L12:M12"/>
    <mergeCell ref="N12:O12"/>
    <mergeCell ref="L14:L15"/>
    <mergeCell ref="M14:M15"/>
    <mergeCell ref="N14:O15"/>
  </mergeCells>
  <pageMargins left="0.7" right="0.7" top="0.75" bottom="0.75" header="0.3" footer="0.3"/>
  <pageSetup paperSize="9" scale="47" orientation="portrait" r:id="rId1"/>
  <ignoredErrors>
    <ignoredError sqref="J27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32E5E-184D-405A-AF23-C293B8E4CFA5}">
  <dimension ref="A2:AB49"/>
  <sheetViews>
    <sheetView zoomScaleNormal="100" workbookViewId="0">
      <selection activeCell="K11" sqref="K11:K12"/>
    </sheetView>
  </sheetViews>
  <sheetFormatPr baseColWidth="10" defaultColWidth="9.1796875" defaultRowHeight="14.5" x14ac:dyDescent="0.35"/>
  <cols>
    <col min="1" max="1" width="17" customWidth="1"/>
    <col min="15" max="15" width="11.81640625" bestFit="1" customWidth="1"/>
    <col min="17" max="17" width="12.54296875" customWidth="1"/>
    <col min="18" max="18" width="24.453125" customWidth="1"/>
    <col min="19" max="19" width="12.453125" customWidth="1"/>
    <col min="20" max="20" width="12.1796875" customWidth="1"/>
    <col min="21" max="21" width="8" customWidth="1"/>
    <col min="22" max="22" width="14.26953125" customWidth="1"/>
    <col min="23" max="23" width="14.54296875" customWidth="1"/>
  </cols>
  <sheetData>
    <row r="2" spans="1:15" ht="2.25" customHeight="1" thickBot="1" x14ac:dyDescent="0.4"/>
    <row r="3" spans="1:15" ht="6.75" hidden="1" customHeight="1" thickBot="1" x14ac:dyDescent="0.4"/>
    <row r="4" spans="1:15" ht="16.5" customHeight="1" x14ac:dyDescent="0.35">
      <c r="A4" s="146" t="s">
        <v>76</v>
      </c>
      <c r="B4" s="143" t="s">
        <v>90</v>
      </c>
      <c r="C4" s="144"/>
      <c r="D4" s="144"/>
      <c r="E4" s="144"/>
      <c r="F4" s="144"/>
      <c r="G4" s="144"/>
      <c r="H4" s="144"/>
      <c r="I4" s="144"/>
      <c r="J4" s="145"/>
      <c r="K4" s="34"/>
    </row>
    <row r="5" spans="1:15" ht="15" thickBot="1" x14ac:dyDescent="0.4">
      <c r="A5" s="147"/>
      <c r="B5" s="37">
        <v>930</v>
      </c>
      <c r="C5" s="33">
        <v>940</v>
      </c>
      <c r="D5" s="33">
        <v>950</v>
      </c>
      <c r="E5" s="37">
        <v>960</v>
      </c>
      <c r="F5" s="38">
        <v>970</v>
      </c>
      <c r="G5" s="38">
        <v>980</v>
      </c>
      <c r="H5" s="38">
        <v>990</v>
      </c>
      <c r="I5" s="38">
        <v>1000</v>
      </c>
      <c r="J5" s="38">
        <v>1010</v>
      </c>
      <c r="K5" s="34"/>
    </row>
    <row r="6" spans="1:15" ht="15" customHeight="1" x14ac:dyDescent="0.35">
      <c r="A6" s="43">
        <v>10</v>
      </c>
      <c r="B6" s="36">
        <v>1.1419999999999999</v>
      </c>
      <c r="C6" s="32">
        <v>1.1539999999999999</v>
      </c>
      <c r="D6" s="32">
        <v>1.1659999999999999</v>
      </c>
      <c r="E6" s="32">
        <v>1.179</v>
      </c>
      <c r="F6" s="32">
        <v>1.1910000000000001</v>
      </c>
      <c r="G6" s="32">
        <v>1.2030000000000001</v>
      </c>
      <c r="H6" s="32">
        <v>1.216</v>
      </c>
      <c r="I6" s="32">
        <v>1.228</v>
      </c>
      <c r="J6" s="40">
        <v>1.24</v>
      </c>
      <c r="L6" t="s">
        <v>77</v>
      </c>
      <c r="O6" t="s">
        <v>78</v>
      </c>
    </row>
    <row r="7" spans="1:15" x14ac:dyDescent="0.35">
      <c r="A7" s="44">
        <v>11</v>
      </c>
      <c r="B7" s="35">
        <v>1.1319999999999999</v>
      </c>
      <c r="C7" s="28">
        <v>1.1439999999999999</v>
      </c>
      <c r="D7" s="28">
        <v>1.1559999999999999</v>
      </c>
      <c r="E7" s="28">
        <v>1.1679999999999999</v>
      </c>
      <c r="F7" s="28">
        <v>1.181</v>
      </c>
      <c r="G7" s="28">
        <v>1.1930000000000001</v>
      </c>
      <c r="H7" s="28">
        <v>1.2050000000000001</v>
      </c>
      <c r="I7" s="28">
        <v>1.218</v>
      </c>
      <c r="J7" s="39">
        <v>1.23</v>
      </c>
      <c r="K7" s="148">
        <v>1</v>
      </c>
      <c r="L7" t="s">
        <v>79</v>
      </c>
      <c r="M7">
        <f>Hoja1!J16</f>
        <v>0</v>
      </c>
      <c r="O7" s="46" t="e">
        <f>1/((x2_-x1_)*(y2_-y1_))*(q11_*(x2_-x)*(y2_-y)+q21_*(x-x1_)*(y2_-y)+q12_*(x2_-x)*(y-y1_)+q22_*(x-x1_)*(y-y1_))</f>
        <v>#N/A</v>
      </c>
    </row>
    <row r="8" spans="1:15" x14ac:dyDescent="0.35">
      <c r="A8" s="44">
        <v>12</v>
      </c>
      <c r="B8" s="35">
        <v>1.123</v>
      </c>
      <c r="C8" s="28">
        <v>1.135</v>
      </c>
      <c r="D8" s="28">
        <v>1.147</v>
      </c>
      <c r="E8" s="28">
        <v>1.159</v>
      </c>
      <c r="F8" s="28">
        <v>1.171</v>
      </c>
      <c r="G8" s="28">
        <v>1.1839999999999999</v>
      </c>
      <c r="H8" s="28">
        <v>1.196</v>
      </c>
      <c r="I8" s="28">
        <v>1.2090000000000001</v>
      </c>
      <c r="J8" s="39">
        <v>1.2210000000000001</v>
      </c>
      <c r="K8" s="148"/>
      <c r="L8" t="s">
        <v>80</v>
      </c>
      <c r="M8">
        <f>Hoja1!D21</f>
        <v>0</v>
      </c>
    </row>
    <row r="9" spans="1:15" ht="15" customHeight="1" x14ac:dyDescent="0.35">
      <c r="A9" s="44">
        <v>13</v>
      </c>
      <c r="B9" s="28">
        <v>1.115</v>
      </c>
      <c r="C9" s="28">
        <v>1.1259999999999999</v>
      </c>
      <c r="D9" s="28">
        <v>1.1379999999999999</v>
      </c>
      <c r="E9" s="28">
        <v>1.1499999999999999</v>
      </c>
      <c r="F9" s="28">
        <v>1.163</v>
      </c>
      <c r="G9" s="28">
        <v>1.175</v>
      </c>
      <c r="H9" s="28">
        <v>1.1870000000000001</v>
      </c>
      <c r="I9" s="28">
        <v>1.222</v>
      </c>
      <c r="J9" s="39">
        <v>1.212</v>
      </c>
      <c r="K9" s="148">
        <v>2</v>
      </c>
      <c r="O9" s="46"/>
    </row>
    <row r="10" spans="1:15" x14ac:dyDescent="0.35">
      <c r="A10" s="44">
        <v>14</v>
      </c>
      <c r="B10" s="28">
        <v>1.107</v>
      </c>
      <c r="C10" s="28">
        <v>1.1180000000000001</v>
      </c>
      <c r="D10" s="28">
        <v>1.1299999999999999</v>
      </c>
      <c r="E10" s="28">
        <v>1.1419999999999999</v>
      </c>
      <c r="F10" s="28">
        <v>1.1539999999999999</v>
      </c>
      <c r="G10" s="28">
        <v>1.167</v>
      </c>
      <c r="H10" s="28">
        <v>1.179</v>
      </c>
      <c r="I10" s="28">
        <v>1.1910000000000001</v>
      </c>
      <c r="J10" s="39">
        <v>1.204</v>
      </c>
      <c r="K10" s="148"/>
    </row>
    <row r="11" spans="1:15" x14ac:dyDescent="0.35">
      <c r="A11" s="44">
        <v>15</v>
      </c>
      <c r="B11" s="28">
        <v>1.099</v>
      </c>
      <c r="C11" s="28">
        <v>1.111</v>
      </c>
      <c r="D11" s="28">
        <v>1.1220000000000001</v>
      </c>
      <c r="E11" s="28">
        <v>1.1339999999999999</v>
      </c>
      <c r="F11" s="28">
        <v>1.1459999999999999</v>
      </c>
      <c r="G11" s="28">
        <v>1.1579999999999999</v>
      </c>
      <c r="H11" s="28">
        <v>1.171</v>
      </c>
      <c r="I11" s="28">
        <v>1.1830000000000001</v>
      </c>
      <c r="J11" s="39">
        <v>1.1950000000000001</v>
      </c>
    </row>
    <row r="12" spans="1:15" ht="15" customHeight="1" x14ac:dyDescent="0.35">
      <c r="A12" s="44">
        <v>16</v>
      </c>
      <c r="B12" s="28">
        <v>1.0920000000000001</v>
      </c>
      <c r="C12" s="28">
        <v>1.103</v>
      </c>
      <c r="D12" s="28">
        <v>1.1140000000000001</v>
      </c>
      <c r="E12" s="28">
        <v>1.1259999999999999</v>
      </c>
      <c r="F12" s="28">
        <v>1.1379999999999999</v>
      </c>
      <c r="G12" s="28">
        <v>1.1499999999999999</v>
      </c>
      <c r="H12" s="28">
        <v>1.1619999999999999</v>
      </c>
      <c r="I12" s="28">
        <v>1.175</v>
      </c>
      <c r="J12" s="39">
        <v>1.1870000000000001</v>
      </c>
    </row>
    <row r="13" spans="1:15" x14ac:dyDescent="0.35">
      <c r="A13" s="44">
        <v>17</v>
      </c>
      <c r="B13" s="28">
        <v>1.0840000000000001</v>
      </c>
      <c r="C13" s="28">
        <v>1.095</v>
      </c>
      <c r="D13" s="28">
        <v>1.107</v>
      </c>
      <c r="E13" s="28">
        <v>1.1180000000000001</v>
      </c>
      <c r="F13" s="28">
        <v>1.1299999999999999</v>
      </c>
      <c r="G13" s="28">
        <v>1.1419999999999999</v>
      </c>
      <c r="H13" s="28">
        <v>1.1539999999999999</v>
      </c>
      <c r="I13" s="28">
        <v>1.167</v>
      </c>
      <c r="J13" s="39">
        <v>1.179</v>
      </c>
    </row>
    <row r="14" spans="1:15" x14ac:dyDescent="0.35">
      <c r="A14" s="44">
        <v>18</v>
      </c>
      <c r="B14" s="28">
        <v>1.077</v>
      </c>
      <c r="C14" s="28">
        <v>1.0880000000000001</v>
      </c>
      <c r="D14" s="28">
        <v>1.099</v>
      </c>
      <c r="E14" s="28">
        <v>1.111</v>
      </c>
      <c r="F14" s="28">
        <v>1.123</v>
      </c>
      <c r="G14" s="28">
        <v>1.135</v>
      </c>
      <c r="H14" s="28">
        <v>1.147</v>
      </c>
      <c r="I14" s="28">
        <v>1.159</v>
      </c>
      <c r="J14" s="39">
        <v>1.1719999999999999</v>
      </c>
    </row>
    <row r="15" spans="1:15" ht="15" customHeight="1" x14ac:dyDescent="0.35">
      <c r="A15" s="44">
        <v>19</v>
      </c>
      <c r="B15" s="28">
        <v>1.07</v>
      </c>
      <c r="C15" s="28">
        <v>1.081</v>
      </c>
      <c r="D15" s="28">
        <v>1.093</v>
      </c>
      <c r="E15" s="28">
        <v>1.1040000000000001</v>
      </c>
      <c r="F15" s="28">
        <v>1.1160000000000001</v>
      </c>
      <c r="G15" s="28">
        <v>1.1279999999999999</v>
      </c>
      <c r="H15" s="28">
        <v>1.1399999999999999</v>
      </c>
      <c r="I15" s="28">
        <v>1.1519999999999999</v>
      </c>
      <c r="J15" s="39">
        <v>1.165</v>
      </c>
    </row>
    <row r="16" spans="1:15" x14ac:dyDescent="0.35">
      <c r="A16" s="44">
        <v>20</v>
      </c>
      <c r="B16" s="28">
        <v>1.0629999999999999</v>
      </c>
      <c r="C16" s="28">
        <v>1.0740000000000001</v>
      </c>
      <c r="D16" s="28">
        <v>1.0860000000000001</v>
      </c>
      <c r="E16" s="28">
        <v>1.097</v>
      </c>
      <c r="F16" s="28">
        <v>1.109</v>
      </c>
      <c r="G16" s="28">
        <v>1.121</v>
      </c>
      <c r="H16" s="28">
        <v>1.133</v>
      </c>
      <c r="I16" s="28">
        <v>1.145</v>
      </c>
      <c r="J16" s="39">
        <v>1.1579999999999999</v>
      </c>
    </row>
    <row r="17" spans="1:15" x14ac:dyDescent="0.35">
      <c r="A17" s="44">
        <v>21</v>
      </c>
      <c r="B17" s="28">
        <v>1.056</v>
      </c>
      <c r="C17" s="28">
        <v>1.0669999999999999</v>
      </c>
      <c r="D17" s="28">
        <v>1.0780000000000001</v>
      </c>
      <c r="E17" s="28">
        <v>1.0900000000000001</v>
      </c>
      <c r="F17" s="28">
        <v>1.1020000000000001</v>
      </c>
      <c r="G17" s="28">
        <v>1.1140000000000001</v>
      </c>
      <c r="H17" s="28">
        <v>1.1259999999999999</v>
      </c>
      <c r="I17" s="28">
        <v>1.1379999999999999</v>
      </c>
      <c r="J17" s="39">
        <v>1.151</v>
      </c>
      <c r="O17" s="31"/>
    </row>
    <row r="18" spans="1:15" x14ac:dyDescent="0.35">
      <c r="A18" s="44">
        <v>22</v>
      </c>
      <c r="B18" s="28">
        <v>1.05</v>
      </c>
      <c r="C18" s="28">
        <v>1.06</v>
      </c>
      <c r="D18" s="28">
        <v>1.0720000000000001</v>
      </c>
      <c r="E18" s="28">
        <v>1.083</v>
      </c>
      <c r="F18" s="28">
        <v>1.095</v>
      </c>
      <c r="G18" s="28">
        <v>1.107</v>
      </c>
      <c r="H18" s="28">
        <v>1.119</v>
      </c>
      <c r="I18" s="28">
        <v>1.131</v>
      </c>
      <c r="J18" s="39">
        <v>1.1439999999999999</v>
      </c>
    </row>
    <row r="19" spans="1:15" x14ac:dyDescent="0.35">
      <c r="A19" s="44">
        <v>23</v>
      </c>
      <c r="B19" s="28">
        <v>1.0429999999999999</v>
      </c>
      <c r="C19" s="28">
        <v>1.054</v>
      </c>
      <c r="D19" s="28">
        <v>1.0649999999999999</v>
      </c>
      <c r="E19" s="28">
        <v>1.077</v>
      </c>
      <c r="F19" s="28">
        <v>1.0880000000000001</v>
      </c>
      <c r="G19" s="28">
        <v>1.1000000000000001</v>
      </c>
      <c r="H19" s="28">
        <v>1.1120000000000001</v>
      </c>
      <c r="I19" s="28">
        <v>1.1240000000000001</v>
      </c>
      <c r="J19" s="39">
        <v>1.137</v>
      </c>
    </row>
    <row r="20" spans="1:15" x14ac:dyDescent="0.35">
      <c r="A20" s="44">
        <v>24</v>
      </c>
      <c r="B20" s="28">
        <v>1.0369999999999999</v>
      </c>
      <c r="C20" s="28">
        <v>1.0469999999999999</v>
      </c>
      <c r="D20" s="28">
        <v>1.0589999999999999</v>
      </c>
      <c r="E20" s="28">
        <v>1.07</v>
      </c>
      <c r="F20" s="28">
        <v>1.0820000000000001</v>
      </c>
      <c r="G20" s="28">
        <v>1.093</v>
      </c>
      <c r="H20" s="28">
        <v>1.105</v>
      </c>
      <c r="I20" s="28">
        <v>1.117</v>
      </c>
      <c r="J20" s="39">
        <v>1.1299999999999999</v>
      </c>
    </row>
    <row r="21" spans="1:15" x14ac:dyDescent="0.35">
      <c r="A21" s="44">
        <v>25</v>
      </c>
      <c r="B21" s="28">
        <v>1.0309999999999999</v>
      </c>
      <c r="C21" s="28">
        <v>1.0409999999999999</v>
      </c>
      <c r="D21" s="28">
        <v>1.052</v>
      </c>
      <c r="E21" s="28">
        <v>1.0640000000000001</v>
      </c>
      <c r="F21" s="28">
        <v>1.075</v>
      </c>
      <c r="G21" s="28">
        <v>1.087</v>
      </c>
      <c r="H21" s="28">
        <v>1.099</v>
      </c>
      <c r="I21" s="28">
        <v>1.111</v>
      </c>
      <c r="J21" s="39">
        <v>1.123</v>
      </c>
    </row>
    <row r="22" spans="1:15" x14ac:dyDescent="0.35">
      <c r="A22" s="44">
        <v>26</v>
      </c>
      <c r="B22" s="28">
        <v>1.0249999999999999</v>
      </c>
      <c r="C22" s="28">
        <v>1.0349999999999999</v>
      </c>
      <c r="D22" s="28">
        <v>1.046</v>
      </c>
      <c r="E22" s="28">
        <v>1.0569999999999999</v>
      </c>
      <c r="F22" s="28">
        <v>1.069</v>
      </c>
      <c r="G22" s="28">
        <v>1.08</v>
      </c>
      <c r="H22" s="28">
        <v>1.0920000000000001</v>
      </c>
      <c r="I22" s="28">
        <v>1.1040000000000001</v>
      </c>
      <c r="J22" s="39">
        <v>1.117</v>
      </c>
    </row>
    <row r="23" spans="1:15" x14ac:dyDescent="0.35">
      <c r="A23" s="44">
        <v>27</v>
      </c>
      <c r="B23" s="28">
        <v>1.0189999999999999</v>
      </c>
      <c r="C23" s="28">
        <v>1.0289999999999999</v>
      </c>
      <c r="D23" s="28">
        <v>1.04</v>
      </c>
      <c r="E23" s="28">
        <v>1.0509999999999999</v>
      </c>
      <c r="F23" s="28">
        <v>1.0629999999999999</v>
      </c>
      <c r="G23" s="28">
        <v>1.0740000000000001</v>
      </c>
      <c r="H23" s="28">
        <v>1.0860000000000001</v>
      </c>
      <c r="I23" s="28">
        <v>1.0980000000000001</v>
      </c>
      <c r="J23" s="39">
        <v>1.111</v>
      </c>
    </row>
    <row r="24" spans="1:15" x14ac:dyDescent="0.35">
      <c r="A24" s="44">
        <v>28</v>
      </c>
      <c r="B24" s="28">
        <v>1.0129999999999999</v>
      </c>
      <c r="C24" s="28">
        <v>1.0229999999999999</v>
      </c>
      <c r="D24" s="28">
        <v>1.034</v>
      </c>
      <c r="E24" s="28">
        <v>1.0449999999999999</v>
      </c>
      <c r="F24" s="28">
        <v>1.056</v>
      </c>
      <c r="G24" s="28">
        <v>1.0680000000000001</v>
      </c>
      <c r="H24" s="28">
        <v>1.08</v>
      </c>
      <c r="I24" s="28">
        <v>1.0920000000000001</v>
      </c>
      <c r="J24" s="39">
        <v>1.1040000000000001</v>
      </c>
    </row>
    <row r="25" spans="1:15" x14ac:dyDescent="0.35">
      <c r="A25" s="44">
        <v>29</v>
      </c>
      <c r="B25" s="28">
        <v>1.008</v>
      </c>
      <c r="C25" s="28">
        <v>1.018</v>
      </c>
      <c r="D25" s="28">
        <v>1.028</v>
      </c>
      <c r="E25" s="28">
        <v>1.0389999999999999</v>
      </c>
      <c r="F25" s="28">
        <v>1.0509999999999999</v>
      </c>
      <c r="G25" s="28">
        <v>1.0620000000000001</v>
      </c>
      <c r="H25" s="28">
        <v>1.0740000000000001</v>
      </c>
      <c r="I25" s="28">
        <v>1.0860000000000001</v>
      </c>
      <c r="J25" s="39">
        <v>1.0980000000000001</v>
      </c>
    </row>
    <row r="26" spans="1:15" ht="15" thickBot="1" x14ac:dyDescent="0.4">
      <c r="A26" s="45">
        <v>30</v>
      </c>
      <c r="B26" s="41">
        <v>1.002</v>
      </c>
      <c r="C26" s="41">
        <v>1.012</v>
      </c>
      <c r="D26" s="41">
        <v>1.022</v>
      </c>
      <c r="E26" s="41">
        <v>1.0329999999999999</v>
      </c>
      <c r="F26" s="41">
        <v>1.044</v>
      </c>
      <c r="G26" s="41">
        <v>1.056</v>
      </c>
      <c r="H26" s="41">
        <v>1.0680000000000001</v>
      </c>
      <c r="I26" s="41">
        <v>1.08</v>
      </c>
      <c r="J26" s="42">
        <v>1.0920000000000001</v>
      </c>
    </row>
    <row r="27" spans="1:15" x14ac:dyDescent="0.35">
      <c r="B27" t="s">
        <v>81</v>
      </c>
      <c r="E27" t="s">
        <v>81</v>
      </c>
    </row>
    <row r="28" spans="1:15" ht="15" customHeight="1" x14ac:dyDescent="0.35">
      <c r="B28" t="s">
        <v>82</v>
      </c>
      <c r="C28" t="e">
        <f>INDEX(xvalues,MATCH(x,xvalues,1))</f>
        <v>#N/A</v>
      </c>
      <c r="E28" t="s">
        <v>82</v>
      </c>
      <c r="F28" t="e">
        <f>INDEX(xvalues,MATCH(x,xvalues,1))</f>
        <v>#N/A</v>
      </c>
    </row>
    <row r="29" spans="1:15" x14ac:dyDescent="0.35">
      <c r="B29" t="s">
        <v>83</v>
      </c>
      <c r="C29" t="e">
        <f>INDEX(xvalues,MATCH(x,xvalues,1)+1)</f>
        <v>#N/A</v>
      </c>
      <c r="E29" t="s">
        <v>83</v>
      </c>
      <c r="F29" t="e">
        <f>INDEX(xvalues,MATCH(x,xvalues,1)+1)</f>
        <v>#N/A</v>
      </c>
    </row>
    <row r="30" spans="1:15" x14ac:dyDescent="0.35">
      <c r="B30" t="s">
        <v>84</v>
      </c>
      <c r="C30" t="e">
        <f>INDEX(yvalues,MATCH(y,yvalues,1))</f>
        <v>#N/A</v>
      </c>
      <c r="E30" t="s">
        <v>84</v>
      </c>
      <c r="F30" t="e">
        <f>INDEX(yvalues,MATCH(y,yvalues,1))</f>
        <v>#N/A</v>
      </c>
    </row>
    <row r="31" spans="1:15" ht="15" customHeight="1" x14ac:dyDescent="0.35">
      <c r="B31" t="s">
        <v>85</v>
      </c>
      <c r="C31" t="e">
        <f>INDEX(yvalues,MATCH(y,yvalues,1)+1)</f>
        <v>#N/A</v>
      </c>
      <c r="E31" t="s">
        <v>85</v>
      </c>
      <c r="F31" t="e">
        <f>INDEX(yvalues,MATCH(y,yvalues,1)+1)</f>
        <v>#N/A</v>
      </c>
    </row>
    <row r="32" spans="1:15" x14ac:dyDescent="0.35">
      <c r="B32" t="s">
        <v>86</v>
      </c>
      <c r="C32" t="e">
        <f>INDEX(zvalues,MATCH(y1_,yvalues,0),MATCH(x1_,xvalues,0))</f>
        <v>#N/A</v>
      </c>
      <c r="E32" t="s">
        <v>86</v>
      </c>
      <c r="F32" t="e">
        <f>INDEX(zvalues,MATCH(y1_,yvalues,0),MATCH(x1_,xvalues,0))</f>
        <v>#N/A</v>
      </c>
    </row>
    <row r="33" spans="2:28" x14ac:dyDescent="0.35">
      <c r="B33" t="s">
        <v>87</v>
      </c>
      <c r="C33" t="e">
        <f>INDEX(zvalues,MATCH(y2_,yvalues,0),MATCH(x1_,xvalues,0))</f>
        <v>#N/A</v>
      </c>
      <c r="E33" t="s">
        <v>87</v>
      </c>
      <c r="F33" t="e">
        <f>INDEX(zvalues,MATCH(y2_,yvalues,0),MATCH(x1_,xvalues,0))</f>
        <v>#N/A</v>
      </c>
    </row>
    <row r="34" spans="2:28" ht="15" customHeight="1" x14ac:dyDescent="0.35">
      <c r="B34" t="s">
        <v>88</v>
      </c>
      <c r="C34" t="e">
        <f>INDEX(zvalues,MATCH(y1_,yvalues,0),MATCH(x2_,xvalues,0))</f>
        <v>#N/A</v>
      </c>
      <c r="E34" t="s">
        <v>88</v>
      </c>
      <c r="F34" t="e">
        <f>INDEX(zvalues,MATCH(y1_,yvalues,0),MATCH(x2_,xvalues,0))</f>
        <v>#N/A</v>
      </c>
    </row>
    <row r="35" spans="2:28" x14ac:dyDescent="0.35">
      <c r="B35" t="s">
        <v>89</v>
      </c>
      <c r="C35" t="e">
        <f>INDEX(zvalues,MATCH(y2_,yvalues,0),MATCH(x2_,xvalues,0))</f>
        <v>#N/A</v>
      </c>
      <c r="E35" t="s">
        <v>89</v>
      </c>
      <c r="F35" t="e">
        <f>INDEX(zvalues,MATCH(y2_,yvalues,0),MATCH(x2_,xvalues,0))</f>
        <v>#N/A</v>
      </c>
    </row>
    <row r="36" spans="2:28" x14ac:dyDescent="0.35">
      <c r="Q36" s="149" t="s">
        <v>50</v>
      </c>
      <c r="R36" s="149"/>
      <c r="S36" s="149"/>
      <c r="T36" s="149"/>
    </row>
    <row r="37" spans="2:28" ht="43.5" x14ac:dyDescent="0.35">
      <c r="Q37" s="25" t="s">
        <v>51</v>
      </c>
      <c r="R37" s="150" t="s">
        <v>52</v>
      </c>
      <c r="S37" s="150"/>
      <c r="T37" s="25" t="s">
        <v>53</v>
      </c>
      <c r="U37" s="26"/>
    </row>
    <row r="38" spans="2:28" x14ac:dyDescent="0.35">
      <c r="Q38" s="142" t="s">
        <v>54</v>
      </c>
      <c r="R38" s="27" t="s">
        <v>55</v>
      </c>
      <c r="S38" s="27" t="s">
        <v>56</v>
      </c>
      <c r="T38" s="27" t="s">
        <v>56</v>
      </c>
      <c r="V38" s="151" t="s">
        <v>57</v>
      </c>
      <c r="W38" s="152"/>
      <c r="X38" s="152"/>
      <c r="Y38" s="152"/>
      <c r="Z38" s="152"/>
      <c r="AA38" s="152"/>
      <c r="AB38" s="153"/>
    </row>
    <row r="39" spans="2:28" x14ac:dyDescent="0.35">
      <c r="Q39" s="142"/>
      <c r="R39" s="27" t="s">
        <v>58</v>
      </c>
      <c r="S39" s="27" t="s">
        <v>56</v>
      </c>
      <c r="T39" s="27" t="s">
        <v>56</v>
      </c>
      <c r="V39" s="154" t="s">
        <v>59</v>
      </c>
      <c r="W39" s="156" t="s">
        <v>55</v>
      </c>
      <c r="X39" s="157"/>
      <c r="Y39" s="156" t="s">
        <v>58</v>
      </c>
      <c r="Z39" s="157"/>
      <c r="AA39" s="156" t="s">
        <v>60</v>
      </c>
      <c r="AB39" s="157"/>
    </row>
    <row r="40" spans="2:28" x14ac:dyDescent="0.35">
      <c r="Q40" s="142"/>
      <c r="R40" s="27" t="s">
        <v>61</v>
      </c>
      <c r="S40" s="27" t="s">
        <v>62</v>
      </c>
      <c r="T40" s="27">
        <v>0.8</v>
      </c>
      <c r="V40" s="155"/>
      <c r="W40" s="27" t="s">
        <v>63</v>
      </c>
      <c r="X40" s="28" t="s">
        <v>64</v>
      </c>
      <c r="Y40" s="28" t="s">
        <v>63</v>
      </c>
      <c r="Z40" s="28" t="s">
        <v>64</v>
      </c>
      <c r="AA40" s="28" t="s">
        <v>63</v>
      </c>
      <c r="AB40" s="28" t="s">
        <v>64</v>
      </c>
    </row>
    <row r="41" spans="2:28" x14ac:dyDescent="0.35">
      <c r="Q41" s="142" t="s">
        <v>65</v>
      </c>
      <c r="R41" s="27" t="s">
        <v>55</v>
      </c>
      <c r="S41" s="27" t="s">
        <v>66</v>
      </c>
      <c r="T41" s="27">
        <v>0.8</v>
      </c>
      <c r="V41" s="28" t="s">
        <v>54</v>
      </c>
      <c r="W41" s="27" t="s">
        <v>67</v>
      </c>
      <c r="X41" s="27" t="s">
        <v>67</v>
      </c>
      <c r="Y41" s="27" t="s">
        <v>67</v>
      </c>
      <c r="Z41" s="27" t="s">
        <v>67</v>
      </c>
      <c r="AA41" s="27">
        <v>100</v>
      </c>
      <c r="AB41" s="27">
        <v>0.8</v>
      </c>
    </row>
    <row r="42" spans="2:28" x14ac:dyDescent="0.35">
      <c r="Q42" s="142"/>
      <c r="R42" s="27" t="s">
        <v>58</v>
      </c>
      <c r="S42" s="27" t="s">
        <v>68</v>
      </c>
      <c r="T42" s="27">
        <v>0.8</v>
      </c>
      <c r="V42" s="28" t="s">
        <v>65</v>
      </c>
      <c r="W42" s="27">
        <v>10</v>
      </c>
      <c r="X42" s="27">
        <v>0.8</v>
      </c>
      <c r="Y42" s="27">
        <v>50</v>
      </c>
      <c r="Z42" s="27">
        <v>0.8</v>
      </c>
      <c r="AA42" s="27">
        <v>100</v>
      </c>
      <c r="AB42" s="27">
        <v>0.8</v>
      </c>
    </row>
    <row r="43" spans="2:28" x14ac:dyDescent="0.35">
      <c r="Q43" s="142"/>
      <c r="R43" s="27" t="s">
        <v>61</v>
      </c>
      <c r="S43" s="27" t="s">
        <v>62</v>
      </c>
      <c r="T43" s="27">
        <v>0.8</v>
      </c>
      <c r="V43" s="28" t="s">
        <v>69</v>
      </c>
      <c r="W43" s="27">
        <v>100</v>
      </c>
      <c r="X43" s="27">
        <v>8</v>
      </c>
      <c r="Y43" s="27">
        <v>500</v>
      </c>
      <c r="Z43" s="27">
        <v>8</v>
      </c>
      <c r="AA43" s="27">
        <v>1000</v>
      </c>
      <c r="AB43" s="27">
        <v>8</v>
      </c>
    </row>
    <row r="44" spans="2:28" x14ac:dyDescent="0.35">
      <c r="Q44" s="142" t="s">
        <v>69</v>
      </c>
      <c r="R44" s="27" t="s">
        <v>55</v>
      </c>
      <c r="S44" s="27" t="s">
        <v>62</v>
      </c>
      <c r="T44" s="27">
        <v>8</v>
      </c>
      <c r="V44" s="28" t="s">
        <v>70</v>
      </c>
      <c r="W44" s="27">
        <v>1000</v>
      </c>
      <c r="X44" s="27">
        <v>60</v>
      </c>
      <c r="Y44" s="27">
        <v>5000</v>
      </c>
      <c r="Z44" s="27">
        <v>60</v>
      </c>
      <c r="AA44" s="27">
        <v>10000</v>
      </c>
      <c r="AB44" s="27">
        <v>60</v>
      </c>
    </row>
    <row r="45" spans="2:28" x14ac:dyDescent="0.35">
      <c r="Q45" s="142"/>
      <c r="R45" s="27" t="s">
        <v>58</v>
      </c>
      <c r="S45" s="27" t="s">
        <v>71</v>
      </c>
      <c r="T45" s="27">
        <v>8</v>
      </c>
    </row>
    <row r="46" spans="2:28" x14ac:dyDescent="0.35">
      <c r="Q46" s="142"/>
      <c r="R46" s="27" t="s">
        <v>61</v>
      </c>
      <c r="S46" s="27" t="s">
        <v>72</v>
      </c>
      <c r="T46" s="27">
        <v>8</v>
      </c>
    </row>
    <row r="47" spans="2:28" x14ac:dyDescent="0.35">
      <c r="Q47" s="142" t="s">
        <v>70</v>
      </c>
      <c r="R47" s="27" t="s">
        <v>55</v>
      </c>
      <c r="S47" s="27" t="s">
        <v>72</v>
      </c>
      <c r="T47" s="27">
        <v>60</v>
      </c>
    </row>
    <row r="48" spans="2:28" x14ac:dyDescent="0.35">
      <c r="Q48" s="142"/>
      <c r="R48" s="27" t="s">
        <v>58</v>
      </c>
      <c r="S48" s="27" t="s">
        <v>73</v>
      </c>
      <c r="T48" s="27">
        <v>60</v>
      </c>
    </row>
    <row r="49" spans="17:20" x14ac:dyDescent="0.35">
      <c r="Q49" s="142"/>
      <c r="R49" s="27" t="s">
        <v>61</v>
      </c>
      <c r="S49" s="27" t="s">
        <v>74</v>
      </c>
      <c r="T49" s="27">
        <v>60</v>
      </c>
    </row>
  </sheetData>
  <mergeCells count="15">
    <mergeCell ref="V38:AB38"/>
    <mergeCell ref="V39:V40"/>
    <mergeCell ref="W39:X39"/>
    <mergeCell ref="Y39:Z39"/>
    <mergeCell ref="AA39:AB39"/>
    <mergeCell ref="Q47:Q49"/>
    <mergeCell ref="B4:J4"/>
    <mergeCell ref="A4:A5"/>
    <mergeCell ref="K7:K8"/>
    <mergeCell ref="K9:K10"/>
    <mergeCell ref="Q41:Q43"/>
    <mergeCell ref="Q36:T36"/>
    <mergeCell ref="R37:S37"/>
    <mergeCell ref="Q38:Q40"/>
    <mergeCell ref="Q44:Q4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B3:C54"/>
  <sheetViews>
    <sheetView workbookViewId="0">
      <selection activeCell="C29" sqref="C29"/>
    </sheetView>
  </sheetViews>
  <sheetFormatPr baseColWidth="10" defaultColWidth="11.453125" defaultRowHeight="14" x14ac:dyDescent="0.35"/>
  <cols>
    <col min="1" max="1" width="11.453125" style="1"/>
    <col min="2" max="2" width="15" style="1" bestFit="1" customWidth="1"/>
    <col min="3" max="3" width="11.1796875" style="1" bestFit="1" customWidth="1"/>
    <col min="4" max="16384" width="11.453125" style="1"/>
  </cols>
  <sheetData>
    <row r="3" spans="2:3" x14ac:dyDescent="0.35">
      <c r="B3" s="3" t="s">
        <v>21</v>
      </c>
      <c r="C3" s="3" t="s">
        <v>20</v>
      </c>
    </row>
    <row r="4" spans="2:3" ht="14.5" x14ac:dyDescent="0.35">
      <c r="B4" s="2">
        <v>0</v>
      </c>
      <c r="C4" s="4">
        <v>0.99982000000000004</v>
      </c>
    </row>
    <row r="5" spans="2:3" ht="14.5" x14ac:dyDescent="0.35">
      <c r="B5" s="2">
        <v>1</v>
      </c>
      <c r="C5" s="4">
        <v>0.99988999999999995</v>
      </c>
    </row>
    <row r="6" spans="2:3" ht="14.5" x14ac:dyDescent="0.35">
      <c r="B6" s="2">
        <v>2</v>
      </c>
      <c r="C6" s="4">
        <v>0.99994000000000005</v>
      </c>
    </row>
    <row r="7" spans="2:3" ht="14.5" x14ac:dyDescent="0.35">
      <c r="B7" s="2">
        <v>3</v>
      </c>
      <c r="C7" s="4">
        <v>0.99997999999999998</v>
      </c>
    </row>
    <row r="8" spans="2:3" ht="14.5" x14ac:dyDescent="0.35">
      <c r="B8" s="2">
        <v>4</v>
      </c>
      <c r="C8" s="4">
        <v>1</v>
      </c>
    </row>
    <row r="9" spans="2:3" ht="14.5" x14ac:dyDescent="0.35">
      <c r="B9" s="2">
        <v>5</v>
      </c>
      <c r="C9" s="4">
        <v>1</v>
      </c>
    </row>
    <row r="10" spans="2:3" ht="14.5" x14ac:dyDescent="0.35">
      <c r="B10" s="2">
        <v>6</v>
      </c>
      <c r="C10" s="4">
        <v>0.99999000000000005</v>
      </c>
    </row>
    <row r="11" spans="2:3" ht="14.5" x14ac:dyDescent="0.35">
      <c r="B11" s="2">
        <v>7</v>
      </c>
      <c r="C11" s="4">
        <v>0.99996000000000007</v>
      </c>
    </row>
    <row r="12" spans="2:3" ht="14.5" x14ac:dyDescent="0.35">
      <c r="B12" s="2">
        <v>8</v>
      </c>
      <c r="C12" s="4">
        <v>0.99990999999999997</v>
      </c>
    </row>
    <row r="13" spans="2:3" ht="14.5" x14ac:dyDescent="0.35">
      <c r="B13" s="2">
        <v>9</v>
      </c>
      <c r="C13" s="4">
        <v>0.99985000000000002</v>
      </c>
    </row>
    <row r="14" spans="2:3" ht="14.5" x14ac:dyDescent="0.35">
      <c r="B14" s="2">
        <v>10</v>
      </c>
      <c r="C14" s="4">
        <v>0.99976999999999994</v>
      </c>
    </row>
    <row r="15" spans="2:3" ht="14.5" x14ac:dyDescent="0.35">
      <c r="B15" s="2">
        <v>11</v>
      </c>
      <c r="C15" s="4">
        <v>0.9996799999999999</v>
      </c>
    </row>
    <row r="16" spans="2:3" ht="14.5" x14ac:dyDescent="0.35">
      <c r="B16" s="2">
        <v>12</v>
      </c>
      <c r="C16" s="4">
        <v>0.99958000000000002</v>
      </c>
    </row>
    <row r="17" spans="2:3" ht="14.5" x14ac:dyDescent="0.35">
      <c r="B17" s="2">
        <v>13</v>
      </c>
      <c r="C17" s="4">
        <v>0.99946000000000002</v>
      </c>
    </row>
    <row r="18" spans="2:3" ht="14.5" x14ac:dyDescent="0.35">
      <c r="B18" s="2">
        <v>14</v>
      </c>
      <c r="C18" s="4">
        <v>0.99933000000000005</v>
      </c>
    </row>
    <row r="19" spans="2:3" ht="14.5" x14ac:dyDescent="0.35">
      <c r="B19" s="2">
        <v>15</v>
      </c>
      <c r="C19" s="4">
        <v>0.99919000000000002</v>
      </c>
    </row>
    <row r="20" spans="2:3" ht="14.5" x14ac:dyDescent="0.35">
      <c r="B20" s="2">
        <v>16</v>
      </c>
      <c r="C20" s="4">
        <v>0.99902999999999997</v>
      </c>
    </row>
    <row r="21" spans="2:3" ht="14.5" x14ac:dyDescent="0.35">
      <c r="B21" s="2">
        <v>17</v>
      </c>
      <c r="C21" s="4">
        <v>0.99885999999999997</v>
      </c>
    </row>
    <row r="22" spans="2:3" ht="14.5" x14ac:dyDescent="0.35">
      <c r="B22" s="2">
        <v>18</v>
      </c>
      <c r="C22" s="4">
        <v>0.9986799999999999</v>
      </c>
    </row>
    <row r="23" spans="2:3" ht="14.5" x14ac:dyDescent="0.35">
      <c r="B23" s="2">
        <v>19</v>
      </c>
      <c r="C23" s="4">
        <v>0.99848999999999999</v>
      </c>
    </row>
    <row r="24" spans="2:3" ht="14.5" x14ac:dyDescent="0.35">
      <c r="B24" s="2">
        <v>20</v>
      </c>
      <c r="C24" s="4">
        <v>0.99829000000000001</v>
      </c>
    </row>
    <row r="25" spans="2:3" ht="14.5" x14ac:dyDescent="0.35">
      <c r="B25" s="2">
        <v>21</v>
      </c>
      <c r="C25" s="4">
        <v>0.99808000000000008</v>
      </c>
    </row>
    <row r="26" spans="2:3" ht="14.5" x14ac:dyDescent="0.35">
      <c r="B26" s="2">
        <v>22</v>
      </c>
      <c r="C26" s="4">
        <v>0.99785999999999997</v>
      </c>
    </row>
    <row r="27" spans="2:3" ht="14.5" x14ac:dyDescent="0.35">
      <c r="B27" s="2">
        <v>23</v>
      </c>
      <c r="C27" s="4">
        <v>0.99761999999999995</v>
      </c>
    </row>
    <row r="28" spans="2:3" ht="14.5" x14ac:dyDescent="0.35">
      <c r="B28" s="2">
        <v>24</v>
      </c>
      <c r="C28" s="4">
        <v>0.99738000000000004</v>
      </c>
    </row>
    <row r="29" spans="2:3" ht="14.5" x14ac:dyDescent="0.35">
      <c r="B29" s="2">
        <v>25</v>
      </c>
      <c r="C29" s="4">
        <v>0.99712999999999996</v>
      </c>
    </row>
    <row r="30" spans="2:3" ht="14.5" x14ac:dyDescent="0.35">
      <c r="B30" s="2">
        <v>26</v>
      </c>
      <c r="C30" s="4">
        <v>0.99685999999999997</v>
      </c>
    </row>
    <row r="31" spans="2:3" ht="14.5" x14ac:dyDescent="0.35">
      <c r="B31" s="2">
        <v>27</v>
      </c>
      <c r="C31" s="4">
        <v>0.99659000000000009</v>
      </c>
    </row>
    <row r="32" spans="2:3" ht="14.5" x14ac:dyDescent="0.35">
      <c r="B32" s="2">
        <v>28</v>
      </c>
      <c r="C32" s="4">
        <v>0.99630999999999992</v>
      </c>
    </row>
    <row r="33" spans="2:3" ht="14.5" x14ac:dyDescent="0.35">
      <c r="B33" s="2">
        <v>29</v>
      </c>
      <c r="C33" s="4">
        <v>0.99602000000000002</v>
      </c>
    </row>
    <row r="34" spans="2:3" ht="14.5" x14ac:dyDescent="0.35">
      <c r="B34" s="2">
        <v>30</v>
      </c>
      <c r="C34" s="4">
        <v>0.99570999999999998</v>
      </c>
    </row>
    <row r="35" spans="2:3" ht="14.5" x14ac:dyDescent="0.35">
      <c r="B35" s="2">
        <v>31</v>
      </c>
      <c r="C35" s="4">
        <v>0.99541000000000002</v>
      </c>
    </row>
    <row r="36" spans="2:3" ht="14.5" x14ac:dyDescent="0.35">
      <c r="B36" s="2">
        <v>32</v>
      </c>
      <c r="C36" s="4">
        <v>0.99509000000000003</v>
      </c>
    </row>
    <row r="37" spans="2:3" ht="14.5" x14ac:dyDescent="0.35">
      <c r="B37" s="2">
        <v>33</v>
      </c>
      <c r="C37" s="4">
        <v>0.99475999999999998</v>
      </c>
    </row>
    <row r="38" spans="2:3" ht="14.5" x14ac:dyDescent="0.35">
      <c r="B38" s="2">
        <v>34</v>
      </c>
      <c r="C38" s="4">
        <v>0.99442999999999993</v>
      </c>
    </row>
    <row r="39" spans="2:3" ht="14.5" x14ac:dyDescent="0.35">
      <c r="B39" s="2">
        <v>35</v>
      </c>
      <c r="C39" s="4">
        <v>0.99408000000000007</v>
      </c>
    </row>
    <row r="40" spans="2:3" ht="14.5" x14ac:dyDescent="0.35">
      <c r="B40" s="2">
        <v>36</v>
      </c>
      <c r="C40" s="4">
        <v>0.99373</v>
      </c>
    </row>
    <row r="41" spans="2:3" ht="14.5" x14ac:dyDescent="0.35">
      <c r="B41" s="2">
        <v>37</v>
      </c>
      <c r="C41" s="4">
        <v>0.99336999999999998</v>
      </c>
    </row>
    <row r="42" spans="2:3" ht="14.5" x14ac:dyDescent="0.35">
      <c r="B42" s="2">
        <v>38</v>
      </c>
      <c r="C42" s="4">
        <v>0.99299999999999999</v>
      </c>
    </row>
    <row r="43" spans="2:3" ht="14.5" x14ac:dyDescent="0.35">
      <c r="B43" s="2">
        <v>39</v>
      </c>
      <c r="C43" s="4">
        <v>0.99263000000000001</v>
      </c>
    </row>
    <row r="44" spans="2:3" ht="14.5" x14ac:dyDescent="0.35">
      <c r="B44" s="2">
        <v>40</v>
      </c>
      <c r="C44" s="4">
        <v>0.99224999999999997</v>
      </c>
    </row>
    <row r="45" spans="2:3" ht="14.5" x14ac:dyDescent="0.35">
      <c r="B45" s="2">
        <v>41</v>
      </c>
      <c r="C45" s="4">
        <v>0.99185999999999996</v>
      </c>
    </row>
    <row r="46" spans="2:3" ht="14.5" x14ac:dyDescent="0.35">
      <c r="B46" s="2">
        <v>42</v>
      </c>
      <c r="C46" s="4">
        <v>0.99146000000000001</v>
      </c>
    </row>
    <row r="47" spans="2:3" ht="14.5" x14ac:dyDescent="0.35">
      <c r="B47" s="2">
        <v>43</v>
      </c>
      <c r="C47" s="4">
        <v>0.99104999999999999</v>
      </c>
    </row>
    <row r="48" spans="2:3" ht="14.5" x14ac:dyDescent="0.35">
      <c r="B48" s="2">
        <v>44</v>
      </c>
      <c r="C48" s="4">
        <v>0.99063999999999997</v>
      </c>
    </row>
    <row r="49" spans="2:3" ht="14.5" x14ac:dyDescent="0.35">
      <c r="B49" s="2">
        <v>45</v>
      </c>
      <c r="C49" s="4">
        <v>0.99021999999999999</v>
      </c>
    </row>
    <row r="50" spans="2:3" ht="14.5" x14ac:dyDescent="0.35">
      <c r="B50" s="2">
        <v>46</v>
      </c>
      <c r="C50" s="4">
        <v>0.9897999999999999</v>
      </c>
    </row>
    <row r="51" spans="2:3" ht="14.5" x14ac:dyDescent="0.35">
      <c r="B51" s="2">
        <v>47</v>
      </c>
      <c r="C51" s="4">
        <v>0.98936000000000002</v>
      </c>
    </row>
    <row r="52" spans="2:3" ht="14.5" x14ac:dyDescent="0.35">
      <c r="B52" s="2">
        <v>48</v>
      </c>
      <c r="C52" s="4">
        <v>0.98891999999999991</v>
      </c>
    </row>
    <row r="53" spans="2:3" ht="14.5" x14ac:dyDescent="0.35">
      <c r="B53" s="2">
        <v>49</v>
      </c>
      <c r="C53" s="4">
        <v>0.98847000000000007</v>
      </c>
    </row>
    <row r="54" spans="2:3" ht="14.5" x14ac:dyDescent="0.35">
      <c r="B54" s="2">
        <v>50</v>
      </c>
      <c r="C54" s="4">
        <v>0.98802000000000001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13</vt:i4>
      </vt:variant>
    </vt:vector>
  </HeadingPairs>
  <TitlesOfParts>
    <vt:vector size="16" baseType="lpstr">
      <vt:lpstr>Hoja1</vt:lpstr>
      <vt:lpstr>Sheet1</vt:lpstr>
      <vt:lpstr>Hoja4</vt:lpstr>
      <vt:lpstr>q11_</vt:lpstr>
      <vt:lpstr>q12_</vt:lpstr>
      <vt:lpstr>q21_</vt:lpstr>
      <vt:lpstr>q22_</vt:lpstr>
      <vt:lpstr>x</vt:lpstr>
      <vt:lpstr>x1_</vt:lpstr>
      <vt:lpstr>x2_</vt:lpstr>
      <vt:lpstr>xvalues</vt:lpstr>
      <vt:lpstr>y</vt:lpstr>
      <vt:lpstr>y1_</vt:lpstr>
      <vt:lpstr>y2_</vt:lpstr>
      <vt:lpstr>yvalues</vt:lpstr>
      <vt:lpstr>zvalues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unicordoba</dc:creator>
  <cp:lastModifiedBy>Jhon Jaime</cp:lastModifiedBy>
  <cp:lastPrinted>2025-06-16T21:40:08Z</cp:lastPrinted>
  <dcterms:created xsi:type="dcterms:W3CDTF">2023-05-30T18:55:08Z</dcterms:created>
  <dcterms:modified xsi:type="dcterms:W3CDTF">2025-07-11T20:20:56Z</dcterms:modified>
</cp:coreProperties>
</file>